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01"/>
  <workbookPr codeName="ThisWorkbook" defaultThemeVersion="124226"/>
  <mc:AlternateContent xmlns:mc="http://schemas.openxmlformats.org/markup-compatibility/2006">
    <mc:Choice Requires="x15">
      <x15ac:absPath xmlns:x15ac="http://schemas.microsoft.com/office/spreadsheetml/2010/11/ac" url="https://psav.sharepoint.com/sites/TCCTransitionfromTawseef/Shared Documents/General/Order Forms/"/>
    </mc:Choice>
  </mc:AlternateContent>
  <xr:revisionPtr revIDLastSave="0" documentId="8_{54EEC209-1C5B-49BD-A179-96191F79531B}" xr6:coauthVersionLast="47" xr6:coauthVersionMax="47" xr10:uidLastSave="{00000000-0000-0000-0000-000000000000}"/>
  <workbookProtection workbookAlgorithmName="SHA-512" workbookHashValue="LgnjFwCzx1qMnafC7HBNXnid2jZXpzQANA98uNSiqZ8fA1CM/qCH0DwGJQxDVu8evu/7m2Ff0QLt6tagqYyfOQ==" workbookSaltValue="zt9QBQ6saOMQeG8B5fm3xA==" workbookSpinCount="100000" lockStructure="1"/>
  <bookViews>
    <workbookView xWindow="-120" yWindow="-120" windowWidth="29040" windowHeight="15840" xr2:uid="{00000000-000D-0000-FFFF-FFFF00000000}"/>
  </bookViews>
  <sheets>
    <sheet name="EXHIBITOR ORDER FORM" sheetId="1" r:id="rId1"/>
  </sheets>
  <definedNames>
    <definedName name="_xlnm._FilterDatabase" localSheetId="0" hidden="1">'EXHIBITOR ORDER FORM'!$A$78:$A$87</definedName>
    <definedName name="_MailOriginal" localSheetId="0">'EXHIBITOR ORDER FORM'!#REF!</definedName>
    <definedName name="_xlnm.Print_Area" localSheetId="0">'EXHIBITOR ORDER FORM'!$A$1:$O$67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6" i="1" l="1"/>
  <c r="O35" i="1"/>
  <c r="O32" i="1"/>
  <c r="O31" i="1"/>
  <c r="O26" i="1"/>
  <c r="O42" i="1"/>
  <c r="O41" i="1"/>
  <c r="O40" i="1"/>
  <c r="O39" i="1"/>
  <c r="O25" i="1"/>
  <c r="O24" i="1"/>
  <c r="O23" i="1"/>
  <c r="O22" i="1"/>
  <c r="O21" i="1"/>
  <c r="N36" i="1" l="1"/>
  <c r="N21" i="1"/>
  <c r="N32" i="1"/>
  <c r="N31" i="1"/>
  <c r="N42" i="1"/>
  <c r="N41" i="1"/>
  <c r="N40" i="1"/>
  <c r="N39" i="1"/>
  <c r="N27" i="1"/>
  <c r="N26" i="1"/>
  <c r="N25" i="1"/>
  <c r="N24" i="1"/>
  <c r="N23" i="1"/>
  <c r="N22" i="1"/>
  <c r="L41" i="1"/>
  <c r="L42" i="1" l="1"/>
  <c r="L25" i="1"/>
  <c r="L26" i="1"/>
  <c r="L27" i="1"/>
  <c r="L23" i="1"/>
  <c r="L39" i="1"/>
  <c r="L22" i="1"/>
  <c r="L24" i="1"/>
  <c r="L35" i="1"/>
  <c r="N35" i="1" s="1"/>
  <c r="N43" i="1" s="1"/>
  <c r="L40" i="1"/>
  <c r="N45" i="1" l="1"/>
  <c r="N46" i="1" s="1"/>
  <c r="N49" i="1"/>
  <c r="M26" i="1"/>
  <c r="M27" i="1"/>
  <c r="M29" i="1"/>
  <c r="M31" i="1"/>
  <c r="M32" i="1"/>
  <c r="M33" i="1"/>
  <c r="M35" i="1"/>
  <c r="M36" i="1"/>
  <c r="M39" i="1"/>
  <c r="M40" i="1"/>
  <c r="M41" i="1"/>
  <c r="M42" i="1"/>
  <c r="J21" i="1" l="1"/>
  <c r="M21" i="1" s="1"/>
  <c r="J23" i="1"/>
  <c r="M23" i="1" s="1"/>
  <c r="J25" i="1"/>
  <c r="M25" i="1" s="1"/>
  <c r="J24" i="1"/>
  <c r="M24" i="1" s="1"/>
  <c r="J22" i="1"/>
  <c r="M22" i="1" s="1"/>
  <c r="N47" i="1" l="1"/>
  <c r="N48" i="1" s="1"/>
</calcChain>
</file>

<file path=xl/sharedStrings.xml><?xml version="1.0" encoding="utf-8"?>
<sst xmlns="http://schemas.openxmlformats.org/spreadsheetml/2006/main" count="117" uniqueCount="99">
  <si>
    <t>Ontario</t>
  </si>
  <si>
    <t>COMPANY:</t>
  </si>
  <si>
    <t>SHOW NAME:</t>
  </si>
  <si>
    <t>STREET:</t>
  </si>
  <si>
    <t>EVENT SPACE:</t>
  </si>
  <si>
    <t>Toronto Congress Centre | 650 Dixon Rd.</t>
  </si>
  <si>
    <t>CITY:</t>
  </si>
  <si>
    <t>BOOTH #:</t>
  </si>
  <si>
    <t>PROV / STATE:</t>
  </si>
  <si>
    <t>INSTALL DATE (YYYY/MM/DD):</t>
  </si>
  <si>
    <t>TIME:</t>
  </si>
  <si>
    <t>POSTAL CODE / ZIP:</t>
  </si>
  <si>
    <t>START DATE (YYYY/MM/DD):</t>
  </si>
  <si>
    <t>E-MAIL:</t>
  </si>
  <si>
    <t>END DATE (YYYY/MM/DD):</t>
  </si>
  <si>
    <t>PHONE:</t>
  </si>
  <si>
    <t>ORDERED BY:</t>
  </si>
  <si>
    <t>CONTACT ON-SITE:</t>
  </si>
  <si>
    <t>PO #:</t>
  </si>
  <si>
    <t>HST #:</t>
  </si>
  <si>
    <t>CONTACT ON-SITE PHONE:</t>
  </si>
  <si>
    <t xml:space="preserve">Please carefully read the following terms &amp; conditions: </t>
  </si>
  <si>
    <t xml:space="preserve">All prices are subject to service fee &amp; applicable sales taxes. Additional Labour &amp; Transport Charges also may apply as required  </t>
  </si>
  <si>
    <t xml:space="preserve">Once form is completed in full, please email to the listed encore representative above. </t>
  </si>
  <si>
    <t>Once this request form is submitted, an Encore Representative will provide you an official work estimate document for review, signature &amp; payment details.</t>
  </si>
  <si>
    <t>QUANTITY</t>
  </si>
  <si>
    <t>CODE</t>
  </si>
  <si>
    <t>DESCRIPTION</t>
  </si>
  <si>
    <t>ADVANCE RATE</t>
  </si>
  <si>
    <t>REGULAR RATE</t>
  </si>
  <si>
    <t xml:space="preserve">DAYS </t>
  </si>
  <si>
    <t>TOTAL (ADV.)</t>
  </si>
  <si>
    <t>TOTAL (REG.)</t>
  </si>
  <si>
    <t>Labour Calc</t>
  </si>
  <si>
    <t>Total</t>
  </si>
  <si>
    <t>Tech Labour Notes</t>
  </si>
  <si>
    <t>Calculation Note</t>
  </si>
  <si>
    <t>FLAT SCREEN MONITORS</t>
  </si>
  <si>
    <t>58287/96</t>
  </si>
  <si>
    <t>40" LCD FLAT SCREEN MONITOR</t>
  </si>
  <si>
    <t>2 tech 1 hr in, 2 tech 1/2 out + 50% each additional</t>
  </si>
  <si>
    <t>173.50  + 86.75 + 86.75 each additional</t>
  </si>
  <si>
    <t>UN43MU</t>
  </si>
  <si>
    <t>43" 4K SMART LCD FLAT SCREEN MONITOR</t>
  </si>
  <si>
    <t>49" LCD FLAT MONITOR</t>
  </si>
  <si>
    <t>55" LCD FLAT SCREEN MONITOR</t>
  </si>
  <si>
    <t>4 tech 1/2 hr in, 4 tech 1/2 out + 100% each additional</t>
  </si>
  <si>
    <t>173.5  + 173.50 + 173.50 each additional</t>
  </si>
  <si>
    <t>70" LCD FLAT SCREEN MONITOR</t>
  </si>
  <si>
    <t>FLAT MONITOR FLOOR STAND (RENTED WITH MONITOR ONLY)</t>
  </si>
  <si>
    <t>1 tech 1/4 hr in, 1 tech 1/4 hr out + 100% each addiitional</t>
  </si>
  <si>
    <t>PSDSHB</t>
  </si>
  <si>
    <t>SHELF FOR MONITOR FLOOR STAND (RENTED WITH STAND ONLY)</t>
  </si>
  <si>
    <t>Subject to availability, please contact us for the full range of available options.</t>
  </si>
  <si>
    <t>COMPUTERS &amp; ACCESSORIES (All computers come with Windows and Office software)</t>
  </si>
  <si>
    <t>PRESENTATION LAPTOP COMPUTER</t>
  </si>
  <si>
    <t>SHOW</t>
  </si>
  <si>
    <t>1 tech 1 hr Total + 100% each additional</t>
  </si>
  <si>
    <t xml:space="preserve">USB MEDIA PLAYER FOR MONITOR </t>
  </si>
  <si>
    <t>VIDEO ACCESSORIES</t>
  </si>
  <si>
    <t>50" x 80" 16:10 RATIO PULL UP SCREEN</t>
  </si>
  <si>
    <t>CART42</t>
  </si>
  <si>
    <t>A/V CART WITH SKIRT</t>
  </si>
  <si>
    <t>AUDIO EQUIPMENT</t>
  </si>
  <si>
    <t>SMALL POWERED SPEAKER (1/8", 1/4", XLR INPUT)</t>
  </si>
  <si>
    <t>1 tech 1/2 hr in, 1 tech 1/4 hr out + 50% each addional</t>
  </si>
  <si>
    <t>43.38 each + 21.69 each additional</t>
  </si>
  <si>
    <t>PC DI STEREO TO MONO DIRECT BOX</t>
  </si>
  <si>
    <t>WIRELESS MICROPHONE KIT (HANDHELD, LAVALIER, OR HEADSET) *SPEAKERS NOT INCLUDED*</t>
  </si>
  <si>
    <t>BAS</t>
  </si>
  <si>
    <t>BOOTH AUDIO SYSTEM (2 POWERED SPEAKERS, MIXER, AUDIO JACK FOR LAPTOP/IPOD &amp; WIRELESS MIC)</t>
  </si>
  <si>
    <t>1 tech x 1 hr in, 1 tech x 1 hr out + 50% each additional</t>
  </si>
  <si>
    <t>86.75 + 86.75 each additional</t>
  </si>
  <si>
    <t>Subtotal</t>
  </si>
  <si>
    <t>Delivery &amp; Pickup</t>
  </si>
  <si>
    <t>Labour</t>
  </si>
  <si>
    <t>Cables and Consumables</t>
  </si>
  <si>
    <t>HST</t>
  </si>
  <si>
    <t>TOTAL DUE</t>
  </si>
  <si>
    <t xml:space="preserve">Encore is a full-Service Event Experience Company. If there is anything additional that you may require beyond this list, please feel free to contact the encore representative listed above for a custom solution. </t>
  </si>
  <si>
    <t>PROVINCE</t>
  </si>
  <si>
    <t>PST</t>
  </si>
  <si>
    <t>GST or HST</t>
  </si>
  <si>
    <t>PAYMENT</t>
  </si>
  <si>
    <t>Newfoundland</t>
  </si>
  <si>
    <t>VISA</t>
  </si>
  <si>
    <t>New Brunswick</t>
  </si>
  <si>
    <t>MASTERCARD</t>
  </si>
  <si>
    <t>PEI</t>
  </si>
  <si>
    <t>AMEX</t>
  </si>
  <si>
    <t>Nova Scotia</t>
  </si>
  <si>
    <t>DINERS</t>
  </si>
  <si>
    <t>Quebec</t>
  </si>
  <si>
    <t>CHEQUE</t>
  </si>
  <si>
    <t>Manitoba</t>
  </si>
  <si>
    <t>Saskatchewan</t>
  </si>
  <si>
    <t>Alberta</t>
  </si>
  <si>
    <t>British Columbia</t>
  </si>
  <si>
    <t>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</si>
</sst>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0.0\ %"/>
    <numFmt numFmtId="166" formatCode="0.00\ %"/>
    <numFmt numFmtId="167" formatCode="0.000\ %"/>
    <numFmt numFmtId="168" formatCode="&quot;$&quot;0.00;&quot;$&quot;\-0.00;;@"/>
  </numFmts>
  <fonts count="20">
    <font>
      <sz val="10"/>
      <name val="Arial"/>
    </font>
    <font>
      <sz val="10"/>
      <name val="Arial"/>
      <family val="2"/>
    </font>
    <font>
      <sz val="8"/>
      <name val="Arial"/>
      <family val="2"/>
    </font>
    <font>
      <b/>
      <sz val="11"/>
      <color theme="0"/>
      <name val="Calibri"/>
      <family val="2"/>
      <scheme val="minor"/>
    </font>
    <font>
      <sz val="11"/>
      <color theme="0"/>
      <name val="Calibri"/>
      <family val="2"/>
      <scheme val="minor"/>
    </font>
    <font>
      <sz val="11"/>
      <name val="Calibri"/>
      <family val="2"/>
      <scheme val="minor"/>
    </font>
    <font>
      <b/>
      <sz val="11"/>
      <color rgb="FF1A1344"/>
      <name val="Calibri"/>
      <family val="2"/>
      <scheme val="minor"/>
    </font>
    <font>
      <b/>
      <sz val="11"/>
      <name val="Calibri"/>
      <family val="2"/>
      <scheme val="minor"/>
    </font>
    <font>
      <sz val="11"/>
      <color indexed="22"/>
      <name val="Calibri"/>
      <family val="2"/>
      <scheme val="minor"/>
    </font>
    <font>
      <sz val="11"/>
      <color rgb="FF1A1344"/>
      <name val="Calibri"/>
      <family val="2"/>
      <scheme val="minor"/>
    </font>
    <font>
      <sz val="11"/>
      <color indexed="9"/>
      <name val="Calibri"/>
      <family val="2"/>
      <scheme val="minor"/>
    </font>
    <font>
      <b/>
      <i/>
      <sz val="11"/>
      <name val="Calibri"/>
      <family val="2"/>
      <scheme val="minor"/>
    </font>
    <font>
      <sz val="14"/>
      <color theme="0"/>
      <name val="Calibri"/>
      <family val="2"/>
      <scheme val="minor"/>
    </font>
    <font>
      <b/>
      <sz val="12"/>
      <name val="Calibri"/>
      <family val="2"/>
      <scheme val="minor"/>
    </font>
    <font>
      <sz val="12"/>
      <color rgb="FF1A1344"/>
      <name val="Calibri"/>
      <family val="2"/>
      <scheme val="minor"/>
    </font>
    <font>
      <b/>
      <sz val="12"/>
      <color rgb="FF1A1344"/>
      <name val="Calibri"/>
      <family val="2"/>
      <scheme val="minor"/>
    </font>
    <font>
      <sz val="11"/>
      <name val="Cambria"/>
      <family val="1"/>
    </font>
    <font>
      <b/>
      <sz val="14"/>
      <color rgb="FF1A1344"/>
      <name val="Calibri"/>
      <family val="2"/>
      <scheme val="minor"/>
    </font>
    <font>
      <sz val="10"/>
      <name val="Arial"/>
    </font>
    <font>
      <sz val="11"/>
      <color rgb="FF1A1344"/>
      <name val="Calibri"/>
    </font>
  </fonts>
  <fills count="5">
    <fill>
      <patternFill patternType="none"/>
    </fill>
    <fill>
      <patternFill patternType="gray125"/>
    </fill>
    <fill>
      <patternFill patternType="solid">
        <fgColor indexed="9"/>
        <bgColor indexed="64"/>
      </patternFill>
    </fill>
    <fill>
      <patternFill patternType="solid">
        <fgColor rgb="FF1A1344"/>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8" fillId="0" borderId="0" applyFont="0" applyFill="0" applyBorder="0" applyAlignment="0" applyProtection="0"/>
  </cellStyleXfs>
  <cellXfs count="164">
    <xf numFmtId="0" fontId="0" fillId="0" borderId="0" xfId="0"/>
    <xf numFmtId="0" fontId="7" fillId="0" borderId="5" xfId="0" applyFont="1" applyBorder="1" applyAlignment="1" applyProtection="1">
      <alignment horizontal="left"/>
      <protection locked="0"/>
    </xf>
    <xf numFmtId="168" fontId="9" fillId="0" borderId="1" xfId="0" applyNumberFormat="1" applyFont="1" applyBorder="1" applyProtection="1">
      <protection hidden="1"/>
    </xf>
    <xf numFmtId="0" fontId="6" fillId="0" borderId="13"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9" fillId="3" borderId="3" xfId="0" applyFont="1" applyFill="1" applyBorder="1" applyAlignment="1">
      <alignment horizontal="center"/>
    </xf>
    <xf numFmtId="168" fontId="9" fillId="0" borderId="0" xfId="0" applyNumberFormat="1" applyFont="1" applyProtection="1">
      <protection hidden="1"/>
    </xf>
    <xf numFmtId="0" fontId="7" fillId="0" borderId="6" xfId="0" applyFont="1" applyBorder="1" applyAlignment="1" applyProtection="1">
      <alignment horizontal="left"/>
      <protection locked="0"/>
    </xf>
    <xf numFmtId="0" fontId="7" fillId="0" borderId="8" xfId="0" applyFont="1" applyBorder="1" applyAlignment="1" applyProtection="1">
      <alignment horizontal="left"/>
      <protection locked="0"/>
    </xf>
    <xf numFmtId="0" fontId="7" fillId="0" borderId="0" xfId="0" applyFont="1" applyAlignment="1" applyProtection="1">
      <alignment horizontal="left"/>
      <protection locked="0"/>
    </xf>
    <xf numFmtId="0" fontId="7" fillId="0" borderId="9" xfId="0" applyFont="1" applyBorder="1" applyAlignment="1" applyProtection="1">
      <alignment horizontal="left"/>
      <protection locked="0"/>
    </xf>
    <xf numFmtId="0" fontId="5" fillId="3" borderId="3" xfId="0" applyFont="1" applyFill="1" applyBorder="1"/>
    <xf numFmtId="0" fontId="9" fillId="3" borderId="3" xfId="0" applyFont="1" applyFill="1" applyBorder="1"/>
    <xf numFmtId="0" fontId="10" fillId="3" borderId="3" xfId="0" applyFont="1" applyFill="1" applyBorder="1"/>
    <xf numFmtId="0" fontId="5" fillId="0" borderId="0" xfId="0" applyFont="1"/>
    <xf numFmtId="0" fontId="5" fillId="0" borderId="0" xfId="0" applyFont="1" applyAlignment="1">
      <alignment horizontal="center"/>
    </xf>
    <xf numFmtId="0" fontId="4" fillId="3" borderId="0" xfId="0" applyFont="1" applyFill="1" applyAlignment="1">
      <alignment horizontal="right"/>
    </xf>
    <xf numFmtId="0" fontId="7" fillId="3" borderId="0" xfId="0" applyFont="1" applyFill="1" applyAlignment="1">
      <alignment horizontal="left"/>
    </xf>
    <xf numFmtId="0" fontId="5" fillId="3" borderId="0" xfId="0" applyFont="1" applyFill="1"/>
    <xf numFmtId="0" fontId="9" fillId="3" borderId="0" xfId="0" applyFont="1" applyFill="1" applyAlignment="1">
      <alignment horizontal="right"/>
    </xf>
    <xf numFmtId="0" fontId="5" fillId="3" borderId="0" xfId="0" applyFont="1" applyFill="1" applyAlignment="1">
      <alignment horizontal="left"/>
    </xf>
    <xf numFmtId="0" fontId="5" fillId="3" borderId="0" xfId="0" applyFont="1" applyFill="1" applyAlignment="1">
      <alignment horizontal="right"/>
    </xf>
    <xf numFmtId="0" fontId="5" fillId="3" borderId="10" xfId="0" applyFont="1" applyFill="1" applyBorder="1"/>
    <xf numFmtId="0" fontId="4" fillId="0" borderId="0" xfId="0" applyFont="1" applyAlignment="1">
      <alignment horizontal="center" vertical="top" wrapText="1"/>
    </xf>
    <xf numFmtId="0" fontId="6" fillId="0" borderId="11" xfId="0" applyFont="1" applyBorder="1" applyAlignment="1">
      <alignment horizontal="center" vertical="center"/>
    </xf>
    <xf numFmtId="0" fontId="6" fillId="0" borderId="11" xfId="0" applyFont="1" applyBorder="1" applyAlignment="1">
      <alignment horizontal="center"/>
    </xf>
    <xf numFmtId="0" fontId="7" fillId="0" borderId="0" xfId="0" applyFont="1" applyAlignment="1">
      <alignment horizontal="center"/>
    </xf>
    <xf numFmtId="164" fontId="7" fillId="0" borderId="1" xfId="0" applyNumberFormat="1" applyFont="1" applyBorder="1" applyAlignment="1">
      <alignment horizontal="center" vertical="top"/>
    </xf>
    <xf numFmtId="3" fontId="7" fillId="0" borderId="1" xfId="0" applyNumberFormat="1" applyFont="1" applyBorder="1" applyAlignment="1">
      <alignment horizontal="center" vertical="top"/>
    </xf>
    <xf numFmtId="164" fontId="6" fillId="0" borderId="1" xfId="0" applyNumberFormat="1" applyFont="1" applyBorder="1" applyAlignment="1">
      <alignment horizontal="center" vertical="top"/>
    </xf>
    <xf numFmtId="164" fontId="7" fillId="0" borderId="0" xfId="0" applyNumberFormat="1" applyFont="1" applyAlignment="1">
      <alignment horizontal="center" vertical="top"/>
    </xf>
    <xf numFmtId="0" fontId="5" fillId="0" borderId="0" xfId="0" applyFont="1" applyAlignment="1">
      <alignment horizontal="center" vertical="top"/>
    </xf>
    <xf numFmtId="0" fontId="5" fillId="0" borderId="0" xfId="0" applyFont="1" applyAlignment="1">
      <alignment vertical="top"/>
    </xf>
    <xf numFmtId="164" fontId="9" fillId="0" borderId="1" xfId="0" applyNumberFormat="1" applyFont="1" applyBorder="1" applyAlignment="1">
      <alignment horizontal="center"/>
    </xf>
    <xf numFmtId="164" fontId="5" fillId="0" borderId="1" xfId="0" applyNumberFormat="1" applyFont="1" applyBorder="1" applyAlignment="1">
      <alignment horizontal="center"/>
    </xf>
    <xf numFmtId="1" fontId="5" fillId="0" borderId="1" xfId="0" applyNumberFormat="1" applyFont="1" applyBorder="1" applyAlignment="1">
      <alignment horizontal="center"/>
    </xf>
    <xf numFmtId="0" fontId="16" fillId="0" borderId="0" xfId="0" applyFont="1" applyAlignment="1">
      <alignment horizontal="center"/>
    </xf>
    <xf numFmtId="165" fontId="16" fillId="0" borderId="0" xfId="1" applyNumberFormat="1" applyFont="1" applyBorder="1" applyAlignment="1" applyProtection="1">
      <alignment horizontal="center"/>
    </xf>
    <xf numFmtId="0" fontId="9" fillId="0" borderId="1" xfId="0" applyFont="1" applyBorder="1" applyAlignment="1">
      <alignment horizontal="center"/>
    </xf>
    <xf numFmtId="165" fontId="5" fillId="0" borderId="0" xfId="1" applyNumberFormat="1" applyFont="1" applyBorder="1" applyAlignment="1" applyProtection="1">
      <alignment horizontal="center"/>
    </xf>
    <xf numFmtId="3" fontId="5" fillId="0" borderId="1" xfId="0" applyNumberFormat="1" applyFont="1" applyBorder="1" applyAlignment="1">
      <alignment horizontal="center"/>
    </xf>
    <xf numFmtId="164" fontId="5" fillId="0" borderId="0" xfId="0" applyNumberFormat="1" applyFont="1" applyAlignment="1">
      <alignment horizontal="center" wrapText="1"/>
    </xf>
    <xf numFmtId="165" fontId="8" fillId="0" borderId="0" xfId="1" applyNumberFormat="1" applyFont="1" applyBorder="1" applyAlignment="1" applyProtection="1">
      <alignment horizontal="center"/>
    </xf>
    <xf numFmtId="164" fontId="9" fillId="0" borderId="1" xfId="0" applyNumberFormat="1" applyFont="1" applyBorder="1" applyAlignment="1">
      <alignment horizontal="center" vertical="top"/>
    </xf>
    <xf numFmtId="3" fontId="5" fillId="0" borderId="1" xfId="0" applyNumberFormat="1" applyFont="1" applyBorder="1" applyAlignment="1">
      <alignment horizontal="center" vertical="top"/>
    </xf>
    <xf numFmtId="1" fontId="5" fillId="0" borderId="1" xfId="0" applyNumberFormat="1" applyFont="1" applyBorder="1" applyAlignment="1">
      <alignment horizontal="center" vertical="top"/>
    </xf>
    <xf numFmtId="166" fontId="5" fillId="0" borderId="0" xfId="1" applyNumberFormat="1" applyFont="1" applyBorder="1" applyAlignment="1" applyProtection="1">
      <alignment horizontal="center"/>
    </xf>
    <xf numFmtId="0" fontId="5" fillId="0" borderId="1" xfId="0" applyFont="1" applyBorder="1" applyAlignment="1">
      <alignment horizontal="center"/>
    </xf>
    <xf numFmtId="0" fontId="9" fillId="0" borderId="0" xfId="0" applyFont="1"/>
    <xf numFmtId="0" fontId="9" fillId="0" borderId="4" xfId="0" applyFont="1" applyBorder="1" applyAlignment="1">
      <alignment horizontal="center"/>
    </xf>
    <xf numFmtId="164" fontId="5" fillId="0" borderId="4" xfId="0" applyNumberFormat="1" applyFont="1" applyBorder="1" applyAlignment="1">
      <alignment horizontal="center"/>
    </xf>
    <xf numFmtId="0" fontId="6" fillId="0" borderId="0" xfId="0" applyFont="1" applyAlignment="1">
      <alignment horizontal="center"/>
    </xf>
    <xf numFmtId="0" fontId="9" fillId="0" borderId="0" xfId="0" applyFont="1" applyAlignment="1">
      <alignment horizontal="center"/>
    </xf>
    <xf numFmtId="164" fontId="9" fillId="0" borderId="0" xfId="0" applyNumberFormat="1" applyFont="1" applyAlignment="1">
      <alignment horizontal="center"/>
    </xf>
    <xf numFmtId="164" fontId="5" fillId="4" borderId="0" xfId="0" applyNumberFormat="1" applyFont="1" applyFill="1" applyAlignment="1">
      <alignment horizontal="center"/>
    </xf>
    <xf numFmtId="1" fontId="13" fillId="4" borderId="0" xfId="0" applyNumberFormat="1" applyFont="1" applyFill="1" applyAlignment="1">
      <alignment horizontal="right"/>
    </xf>
    <xf numFmtId="164" fontId="5" fillId="4" borderId="0" xfId="0" applyNumberFormat="1" applyFont="1" applyFill="1" applyAlignment="1">
      <alignment horizontal="right"/>
    </xf>
    <xf numFmtId="1" fontId="5" fillId="4" borderId="0" xfId="0" applyNumberFormat="1" applyFont="1" applyFill="1" applyAlignment="1">
      <alignment horizontal="center"/>
    </xf>
    <xf numFmtId="0" fontId="4" fillId="4" borderId="0" xfId="0" applyFont="1" applyFill="1" applyAlignment="1">
      <alignment horizontal="center" vertical="center" wrapText="1"/>
    </xf>
    <xf numFmtId="0" fontId="5" fillId="4" borderId="0" xfId="0" applyFont="1" applyFill="1" applyAlignment="1">
      <alignment horizontal="center"/>
    </xf>
    <xf numFmtId="0" fontId="5" fillId="4" borderId="0" xfId="0" applyFont="1" applyFill="1"/>
    <xf numFmtId="0" fontId="7" fillId="0" borderId="0" xfId="0" applyFont="1" applyAlignment="1">
      <alignment horizontal="center" vertical="center"/>
    </xf>
    <xf numFmtId="16" fontId="5" fillId="0" borderId="0" xfId="0" applyNumberFormat="1" applyFont="1"/>
    <xf numFmtId="0" fontId="11" fillId="0" borderId="0" xfId="0" applyFont="1"/>
    <xf numFmtId="0" fontId="4" fillId="0" borderId="0" xfId="0" applyFont="1"/>
    <xf numFmtId="16" fontId="4" fillId="0" borderId="0" xfId="0" applyNumberFormat="1" applyFont="1"/>
    <xf numFmtId="0" fontId="3" fillId="2" borderId="0" xfId="0" applyFont="1" applyFill="1" applyAlignment="1">
      <alignment horizontal="left" wrapText="1"/>
    </xf>
    <xf numFmtId="0" fontId="3" fillId="2" borderId="0" xfId="0" applyFont="1" applyFill="1" applyAlignment="1">
      <alignment horizontal="center" wrapText="1"/>
    </xf>
    <xf numFmtId="0" fontId="3" fillId="2" borderId="0" xfId="0" applyFont="1" applyFill="1" applyAlignment="1">
      <alignment horizontal="center"/>
    </xf>
    <xf numFmtId="15" fontId="4" fillId="2" borderId="0" xfId="0" applyNumberFormat="1" applyFont="1" applyFill="1"/>
    <xf numFmtId="0" fontId="4" fillId="2" borderId="0" xfId="0" applyFont="1" applyFill="1" applyAlignment="1">
      <alignment horizontal="left"/>
    </xf>
    <xf numFmtId="165" fontId="4" fillId="2" borderId="0" xfId="1" applyNumberFormat="1" applyFont="1" applyFill="1" applyBorder="1" applyAlignment="1" applyProtection="1">
      <alignment horizontal="center"/>
    </xf>
    <xf numFmtId="0" fontId="4" fillId="2" borderId="0" xfId="0" applyFont="1" applyFill="1"/>
    <xf numFmtId="22" fontId="4" fillId="2" borderId="0" xfId="0" applyNumberFormat="1" applyFont="1" applyFill="1"/>
    <xf numFmtId="167" fontId="4" fillId="2" borderId="0" xfId="1" applyNumberFormat="1" applyFont="1" applyFill="1" applyBorder="1" applyAlignment="1" applyProtection="1">
      <alignment horizontal="center"/>
    </xf>
    <xf numFmtId="0" fontId="3" fillId="2" borderId="0" xfId="0" applyFont="1" applyFill="1" applyAlignment="1">
      <alignment horizontal="left"/>
    </xf>
    <xf numFmtId="0" fontId="9" fillId="0" borderId="7" xfId="0" applyFont="1" applyBorder="1" applyAlignment="1" applyProtection="1">
      <alignment horizontal="right"/>
      <protection locked="0"/>
    </xf>
    <xf numFmtId="0" fontId="0" fillId="0" borderId="0" xfId="0" applyAlignment="1">
      <alignment vertical="top"/>
    </xf>
    <xf numFmtId="14" fontId="7" fillId="0" borderId="5" xfId="0" applyNumberFormat="1" applyFont="1" applyBorder="1" applyAlignment="1" applyProtection="1">
      <alignment horizontal="left"/>
      <protection locked="0"/>
    </xf>
    <xf numFmtId="0" fontId="6" fillId="0" borderId="15" xfId="0" applyFont="1" applyBorder="1" applyAlignment="1">
      <alignment horizontal="center"/>
    </xf>
    <xf numFmtId="164" fontId="6" fillId="0" borderId="16" xfId="0" applyNumberFormat="1" applyFont="1" applyBorder="1" applyAlignment="1">
      <alignment horizontal="center" vertical="top"/>
    </xf>
    <xf numFmtId="168" fontId="9" fillId="0" borderId="16" xfId="0" applyNumberFormat="1" applyFont="1" applyBorder="1" applyProtection="1">
      <protection hidden="1"/>
    </xf>
    <xf numFmtId="164" fontId="9" fillId="0" borderId="4" xfId="0" applyNumberFormat="1" applyFont="1" applyBorder="1" applyAlignment="1">
      <alignment horizontal="center"/>
    </xf>
    <xf numFmtId="1" fontId="5" fillId="0" borderId="4" xfId="0" applyNumberFormat="1" applyFont="1" applyBorder="1" applyAlignment="1">
      <alignment horizontal="center"/>
    </xf>
    <xf numFmtId="0" fontId="6" fillId="0" borderId="1" xfId="0" applyFont="1" applyBorder="1" applyAlignment="1">
      <alignment horizontal="center"/>
    </xf>
    <xf numFmtId="0" fontId="3" fillId="3" borderId="1" xfId="0" applyFont="1" applyFill="1" applyBorder="1" applyAlignment="1">
      <alignment vertical="top"/>
    </xf>
    <xf numFmtId="0" fontId="4" fillId="3" borderId="1" xfId="0" applyFont="1" applyFill="1" applyBorder="1" applyAlignment="1">
      <alignment vertical="top"/>
    </xf>
    <xf numFmtId="0" fontId="9" fillId="0" borderId="1" xfId="0" applyFont="1" applyBorder="1" applyAlignment="1">
      <alignment horizontal="center" vertical="center"/>
    </xf>
    <xf numFmtId="0" fontId="9" fillId="0" borderId="1" xfId="0" applyFont="1" applyBorder="1"/>
    <xf numFmtId="0" fontId="6" fillId="0" borderId="1" xfId="0" applyFont="1" applyBorder="1"/>
    <xf numFmtId="0" fontId="3" fillId="3" borderId="1" xfId="0" applyFont="1" applyFill="1" applyBorder="1" applyAlignment="1">
      <alignment horizontal="center" vertical="top"/>
    </xf>
    <xf numFmtId="0" fontId="6" fillId="0" borderId="17" xfId="0" applyFont="1" applyBorder="1" applyAlignment="1">
      <alignment horizontal="center"/>
    </xf>
    <xf numFmtId="0" fontId="4" fillId="3" borderId="13" xfId="0" applyFont="1" applyFill="1" applyBorder="1" applyAlignment="1">
      <alignment horizontal="left" vertical="center" indent="1"/>
    </xf>
    <xf numFmtId="0" fontId="6" fillId="0" borderId="13" xfId="0" applyFont="1" applyBorder="1" applyAlignment="1">
      <alignment horizontal="center"/>
    </xf>
    <xf numFmtId="168" fontId="9" fillId="0" borderId="21" xfId="0" applyNumberFormat="1" applyFont="1" applyBorder="1" applyProtection="1">
      <protection hidden="1"/>
    </xf>
    <xf numFmtId="0" fontId="17" fillId="0" borderId="0" xfId="0" applyFont="1" applyAlignment="1">
      <alignment vertical="top" wrapText="1"/>
    </xf>
    <xf numFmtId="44" fontId="9" fillId="0" borderId="20" xfId="0" applyNumberFormat="1" applyFont="1" applyBorder="1" applyProtection="1">
      <protection hidden="1"/>
    </xf>
    <xf numFmtId="49" fontId="7" fillId="0" borderId="0" xfId="0" applyNumberFormat="1" applyFont="1" applyAlignment="1">
      <alignment horizontal="center"/>
    </xf>
    <xf numFmtId="164" fontId="5" fillId="0" borderId="0" xfId="0" applyNumberFormat="1" applyFont="1" applyAlignment="1" applyProtection="1">
      <alignment horizontal="center"/>
      <protection hidden="1"/>
    </xf>
    <xf numFmtId="164" fontId="5" fillId="0" borderId="0" xfId="0" applyNumberFormat="1" applyFont="1" applyAlignment="1">
      <alignment horizontal="center" vertical="top"/>
    </xf>
    <xf numFmtId="164" fontId="5" fillId="0" borderId="0" xfId="0" applyNumberFormat="1" applyFont="1" applyAlignment="1">
      <alignment horizontal="center"/>
    </xf>
    <xf numFmtId="0" fontId="4" fillId="0" borderId="0" xfId="0" applyFont="1" applyAlignment="1">
      <alignment horizontal="center" vertical="center"/>
    </xf>
    <xf numFmtId="0" fontId="5" fillId="0" borderId="0" xfId="0" applyFont="1" applyAlignment="1" applyProtection="1">
      <alignment horizontal="left"/>
      <protection locked="0"/>
    </xf>
    <xf numFmtId="0" fontId="5" fillId="0" borderId="0" xfId="0" applyFont="1" applyAlignment="1">
      <alignment horizontal="left"/>
    </xf>
    <xf numFmtId="0" fontId="5" fillId="0" borderId="0" xfId="0" applyFont="1" applyProtection="1">
      <protection locked="0"/>
    </xf>
    <xf numFmtId="0" fontId="0" fillId="0" borderId="0" xfId="0" applyProtection="1">
      <protection locked="0"/>
    </xf>
    <xf numFmtId="0" fontId="3" fillId="0" borderId="0" xfId="0" applyFont="1" applyAlignment="1">
      <alignment horizontal="center" vertical="top" wrapText="1"/>
    </xf>
    <xf numFmtId="0" fontId="5"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164" fontId="6" fillId="0" borderId="0" xfId="0" applyNumberFormat="1" applyFont="1" applyAlignment="1">
      <alignment horizontal="center" vertical="top"/>
    </xf>
    <xf numFmtId="44" fontId="9" fillId="0" borderId="0" xfId="0" applyNumberFormat="1" applyFont="1" applyProtection="1">
      <protection hidden="1"/>
    </xf>
    <xf numFmtId="44" fontId="14" fillId="0" borderId="0" xfId="0" applyNumberFormat="1" applyFont="1" applyProtection="1">
      <protection hidden="1"/>
    </xf>
    <xf numFmtId="44" fontId="14" fillId="0" borderId="0" xfId="2" applyFont="1" applyFill="1" applyBorder="1" applyProtection="1">
      <protection hidden="1"/>
    </xf>
    <xf numFmtId="44" fontId="15" fillId="0" borderId="0" xfId="0" applyNumberFormat="1" applyFont="1" applyProtection="1">
      <protection hidden="1"/>
    </xf>
    <xf numFmtId="0" fontId="5" fillId="0" borderId="0" xfId="0" applyFont="1" applyAlignment="1">
      <alignment horizontal="center" vertical="center"/>
    </xf>
    <xf numFmtId="0" fontId="12" fillId="0" borderId="0" xfId="0" applyFont="1" applyAlignment="1">
      <alignment horizontal="center" vertical="center" wrapText="1"/>
    </xf>
    <xf numFmtId="0" fontId="4" fillId="0" borderId="0" xfId="0" applyFont="1" applyAlignment="1">
      <alignment horizontal="center" vertical="center" wrapText="1"/>
    </xf>
    <xf numFmtId="44" fontId="9" fillId="0" borderId="19" xfId="0" applyNumberFormat="1" applyFont="1" applyBorder="1" applyProtection="1">
      <protection hidden="1"/>
    </xf>
    <xf numFmtId="44" fontId="9" fillId="0" borderId="19" xfId="2" applyFont="1" applyBorder="1" applyProtection="1">
      <protection hidden="1"/>
    </xf>
    <xf numFmtId="44" fontId="9" fillId="0" borderId="18" xfId="0" applyNumberFormat="1" applyFont="1" applyBorder="1" applyProtection="1">
      <protection hidden="1"/>
    </xf>
    <xf numFmtId="0" fontId="7" fillId="0" borderId="0" xfId="0" applyFont="1" applyAlignment="1">
      <alignment horizontal="center" vertical="center"/>
    </xf>
    <xf numFmtId="0" fontId="7" fillId="0" borderId="6" xfId="0" applyFont="1" applyBorder="1" applyAlignment="1" applyProtection="1">
      <alignment horizontal="left"/>
      <protection locked="0"/>
    </xf>
    <xf numFmtId="0" fontId="7" fillId="0" borderId="7" xfId="0" applyFont="1" applyBorder="1" applyAlignment="1" applyProtection="1">
      <alignment horizontal="left"/>
      <protection locked="0"/>
    </xf>
    <xf numFmtId="0" fontId="7" fillId="0" borderId="8" xfId="0" applyFont="1" applyBorder="1" applyAlignment="1" applyProtection="1">
      <alignment horizontal="left"/>
      <protection locked="0"/>
    </xf>
    <xf numFmtId="0" fontId="7" fillId="0" borderId="6" xfId="0" applyFont="1" applyBorder="1" applyAlignment="1" applyProtection="1">
      <alignment horizontal="right"/>
      <protection locked="0"/>
    </xf>
    <xf numFmtId="0" fontId="7" fillId="0" borderId="7" xfId="0" applyFont="1" applyBorder="1" applyAlignment="1" applyProtection="1">
      <alignment horizontal="right"/>
      <protection locked="0"/>
    </xf>
    <xf numFmtId="0" fontId="7" fillId="0" borderId="8" xfId="0" applyFont="1" applyBorder="1" applyAlignment="1" applyProtection="1">
      <alignment horizontal="right"/>
      <protection locked="0"/>
    </xf>
    <xf numFmtId="0" fontId="5" fillId="4" borderId="0" xfId="0" applyFont="1" applyFill="1" applyAlignment="1">
      <alignment horizontal="center" vertical="center"/>
    </xf>
    <xf numFmtId="0" fontId="12" fillId="3" borderId="0" xfId="0" applyFont="1" applyFill="1" applyAlignment="1">
      <alignment horizontal="center" vertical="center" wrapText="1"/>
    </xf>
    <xf numFmtId="0" fontId="4" fillId="3" borderId="0" xfId="0" applyFont="1" applyFill="1" applyAlignment="1">
      <alignment horizontal="left" vertical="top" wrapText="1"/>
    </xf>
    <xf numFmtId="0" fontId="4" fillId="3" borderId="10" xfId="0" applyFont="1" applyFill="1" applyBorder="1" applyAlignment="1">
      <alignment horizontal="left" vertical="top" wrapText="1"/>
    </xf>
    <xf numFmtId="0" fontId="4" fillId="3" borderId="0" xfId="0" applyFont="1" applyFill="1" applyAlignment="1">
      <alignment horizontal="center" vertical="top" wrapText="1"/>
    </xf>
    <xf numFmtId="0" fontId="4" fillId="3" borderId="10" xfId="0" applyFont="1" applyFill="1" applyBorder="1" applyAlignment="1">
      <alignment horizontal="center" vertical="top" wrapText="1"/>
    </xf>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3" fillId="3" borderId="3"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3" fillId="3" borderId="0" xfId="0" applyFont="1" applyFill="1" applyAlignment="1">
      <alignment horizontal="center" vertical="top" wrapText="1"/>
    </xf>
    <xf numFmtId="0" fontId="3" fillId="3" borderId="10" xfId="0" applyFont="1" applyFill="1" applyBorder="1" applyAlignment="1">
      <alignment horizontal="center" vertical="top" wrapText="1"/>
    </xf>
    <xf numFmtId="0" fontId="5" fillId="3" borderId="0" xfId="0" applyFont="1" applyFill="1" applyAlignment="1">
      <alignment horizontal="left" vertical="top" wrapText="1"/>
    </xf>
    <xf numFmtId="0" fontId="5" fillId="3" borderId="10" xfId="0" applyFont="1" applyFill="1" applyBorder="1" applyAlignment="1">
      <alignment horizontal="left" vertical="top" wrapText="1"/>
    </xf>
    <xf numFmtId="0" fontId="3" fillId="3" borderId="0" xfId="0" applyFont="1" applyFill="1" applyAlignment="1">
      <alignment horizontal="left" vertical="top" wrapText="1"/>
    </xf>
    <xf numFmtId="0" fontId="3" fillId="3" borderId="10" xfId="0" applyFont="1" applyFill="1" applyBorder="1" applyAlignment="1">
      <alignment horizontal="left" vertical="top" wrapText="1"/>
    </xf>
    <xf numFmtId="0" fontId="5" fillId="0" borderId="7" xfId="0" applyFont="1" applyBorder="1" applyAlignment="1" applyProtection="1">
      <alignment horizontal="left"/>
      <protection locked="0"/>
    </xf>
    <xf numFmtId="0" fontId="5" fillId="0" borderId="8" xfId="0" applyFont="1" applyBorder="1" applyAlignment="1" applyProtection="1">
      <alignment horizontal="left"/>
      <protection locked="0"/>
    </xf>
    <xf numFmtId="20" fontId="5" fillId="0" borderId="7" xfId="0" applyNumberFormat="1" applyFont="1" applyBorder="1" applyAlignment="1" applyProtection="1">
      <alignment horizontal="right"/>
      <protection locked="0"/>
    </xf>
    <xf numFmtId="20" fontId="7" fillId="0" borderId="7" xfId="0" applyNumberFormat="1" applyFont="1" applyBorder="1" applyAlignment="1" applyProtection="1">
      <alignment horizontal="right"/>
      <protection locked="0"/>
    </xf>
    <xf numFmtId="0" fontId="13" fillId="0" borderId="6" xfId="0" applyFont="1" applyBorder="1" applyAlignment="1">
      <alignment horizontal="left"/>
    </xf>
    <xf numFmtId="0" fontId="5" fillId="0" borderId="7" xfId="0" applyFont="1" applyBorder="1" applyAlignment="1">
      <alignment horizontal="left"/>
    </xf>
    <xf numFmtId="0" fontId="5" fillId="0" borderId="8" xfId="0" applyFont="1" applyBorder="1" applyAlignment="1">
      <alignment horizontal="left"/>
    </xf>
    <xf numFmtId="0" fontId="7" fillId="0" borderId="14" xfId="0" applyFont="1" applyBorder="1" applyAlignment="1" applyProtection="1">
      <alignment horizontal="left"/>
      <protection locked="0"/>
    </xf>
    <xf numFmtId="0" fontId="5" fillId="0" borderId="7" xfId="0" applyFont="1" applyBorder="1" applyAlignment="1" applyProtection="1">
      <protection locked="0"/>
    </xf>
    <xf numFmtId="0" fontId="5" fillId="0" borderId="8" xfId="0" applyFont="1"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0" fillId="0" borderId="3" xfId="0" applyBorder="1" applyAlignment="1" applyProtection="1">
      <protection locked="0"/>
    </xf>
    <xf numFmtId="0" fontId="0" fillId="0" borderId="2" xfId="0" applyBorder="1" applyAlignment="1" applyProtection="1">
      <protection locked="0"/>
    </xf>
    <xf numFmtId="0" fontId="9" fillId="0" borderId="25" xfId="0" applyFont="1" applyBorder="1" applyAlignment="1"/>
    <xf numFmtId="0" fontId="9" fillId="0" borderId="26" xfId="0" applyFont="1" applyBorder="1" applyAlignment="1"/>
    <xf numFmtId="0" fontId="9" fillId="0" borderId="27" xfId="0" applyFont="1" applyBorder="1" applyAlignment="1"/>
    <xf numFmtId="0" fontId="19" fillId="0" borderId="25" xfId="0" applyFont="1" applyBorder="1" applyAlignment="1"/>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1A13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44450</xdr:rowOff>
    </xdr:from>
    <xdr:to>
      <xdr:col>2</xdr:col>
      <xdr:colOff>539750</xdr:colOff>
      <xdr:row>0</xdr:row>
      <xdr:rowOff>762433</xdr:rowOff>
    </xdr:to>
    <xdr:pic>
      <xdr:nvPicPr>
        <xdr:cNvPr id="7" name="Picture 6">
          <a:extLst>
            <a:ext uri="{FF2B5EF4-FFF2-40B4-BE49-F238E27FC236}">
              <a16:creationId xmlns:a16="http://schemas.microsoft.com/office/drawing/2014/main" id="{5B8E4F80-FD85-46DB-AD6E-6F3EDB063A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450"/>
          <a:ext cx="2425700" cy="717983"/>
        </a:xfrm>
        <a:prstGeom prst="rect">
          <a:avLst/>
        </a:prstGeom>
      </xdr:spPr>
    </xdr:pic>
    <xdr:clientData/>
  </xdr:twoCellAnchor>
  <xdr:twoCellAnchor>
    <xdr:from>
      <xdr:col>9</xdr:col>
      <xdr:colOff>0</xdr:colOff>
      <xdr:row>0</xdr:row>
      <xdr:rowOff>133350</xdr:rowOff>
    </xdr:from>
    <xdr:to>
      <xdr:col>13</xdr:col>
      <xdr:colOff>816041</xdr:colOff>
      <xdr:row>0</xdr:row>
      <xdr:rowOff>718895</xdr:rowOff>
    </xdr:to>
    <xdr:sp macro="" textlink="">
      <xdr:nvSpPr>
        <xdr:cNvPr id="10" name="TextBox 12">
          <a:extLst>
            <a:ext uri="{FF2B5EF4-FFF2-40B4-BE49-F238E27FC236}">
              <a16:creationId xmlns:a16="http://schemas.microsoft.com/office/drawing/2014/main" id="{31F39EDD-6A74-4038-8ECA-122588837DC9}"/>
            </a:ext>
          </a:extLst>
        </xdr:cNvPr>
        <xdr:cNvSpPr txBox="1"/>
      </xdr:nvSpPr>
      <xdr:spPr>
        <a:xfrm>
          <a:off x="7905750" y="133350"/>
          <a:ext cx="2359091" cy="585545"/>
        </a:xfrm>
        <a:prstGeom prst="rect">
          <a:avLst/>
        </a:prstGeom>
        <a:noFill/>
      </xdr:spPr>
      <xdr:txBody>
        <a:bodyPr wrap="square" rtlCol="0">
          <a:spAutoFit/>
        </a:bodyPr>
        <a:lstStyle/>
        <a:p>
          <a:pPr algn="r"/>
          <a:r>
            <a:rPr lang="en-US" sz="1050">
              <a:solidFill>
                <a:schemeClr val="bg1"/>
              </a:solidFill>
            </a:rPr>
            <a:t>ENCORE REPRESENTATIVE</a:t>
          </a:r>
        </a:p>
        <a:p>
          <a:pPr algn="r"/>
          <a:r>
            <a:rPr lang="en-US" sz="1050">
              <a:solidFill>
                <a:schemeClr val="bg1"/>
              </a:solidFill>
            </a:rPr>
            <a:t>DIANA DIMANNO</a:t>
          </a:r>
        </a:p>
        <a:p>
          <a:pPr algn="r"/>
          <a:r>
            <a:rPr lang="en-US" sz="1050">
              <a:solidFill>
                <a:schemeClr val="bg1"/>
              </a:solidFill>
            </a:rPr>
            <a:t>TCC@ENCOREGLOBAL.COM</a:t>
          </a:r>
        </a:p>
      </xdr:txBody>
    </xdr:sp>
    <xdr:clientData/>
  </xdr:twoCellAnchor>
  <xdr:twoCellAnchor>
    <xdr:from>
      <xdr:col>3</xdr:col>
      <xdr:colOff>635112</xdr:colOff>
      <xdr:row>0</xdr:row>
      <xdr:rowOff>217394</xdr:rowOff>
    </xdr:from>
    <xdr:to>
      <xdr:col>8</xdr:col>
      <xdr:colOff>1097280</xdr:colOff>
      <xdr:row>0</xdr:row>
      <xdr:rowOff>826994</xdr:rowOff>
    </xdr:to>
    <xdr:sp macro="" textlink="">
      <xdr:nvSpPr>
        <xdr:cNvPr id="8" name="TextBox 7">
          <a:extLst>
            <a:ext uri="{FF2B5EF4-FFF2-40B4-BE49-F238E27FC236}">
              <a16:creationId xmlns:a16="http://schemas.microsoft.com/office/drawing/2014/main" id="{A0EDBEF6-7D9F-43E2-BE4E-BD392BE13E96}"/>
            </a:ext>
          </a:extLst>
        </xdr:cNvPr>
        <xdr:cNvSpPr txBox="1"/>
      </xdr:nvSpPr>
      <xdr:spPr>
        <a:xfrm>
          <a:off x="3883137" y="217394"/>
          <a:ext cx="3500643"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bg1"/>
              </a:solidFill>
            </a:rPr>
            <a:t>Exhibitor Services - Audio</a:t>
          </a:r>
          <a:r>
            <a:rPr lang="en-US" sz="1800" baseline="0">
              <a:solidFill>
                <a:schemeClr val="bg1"/>
              </a:solidFill>
            </a:rPr>
            <a:t> Visual</a:t>
          </a:r>
        </a:p>
        <a:p>
          <a:endParaRPr lang="en-US" sz="1800">
            <a:solidFill>
              <a:schemeClr val="bg1"/>
            </a:solidFill>
          </a:endParaRPr>
        </a:p>
      </xdr:txBody>
    </xdr:sp>
    <xdr:clientData/>
  </xdr:twoCellAnchor>
  <xdr:twoCellAnchor>
    <xdr:from>
      <xdr:col>0</xdr:col>
      <xdr:colOff>34925</xdr:colOff>
      <xdr:row>51</xdr:row>
      <xdr:rowOff>139700</xdr:rowOff>
    </xdr:from>
    <xdr:to>
      <xdr:col>14</xdr:col>
      <xdr:colOff>19050</xdr:colOff>
      <xdr:row>63</xdr:row>
      <xdr:rowOff>133350</xdr:rowOff>
    </xdr:to>
    <xdr:sp macro="" textlink="">
      <xdr:nvSpPr>
        <xdr:cNvPr id="9" name="TextBox 8">
          <a:extLst>
            <a:ext uri="{FF2B5EF4-FFF2-40B4-BE49-F238E27FC236}">
              <a16:creationId xmlns:a16="http://schemas.microsoft.com/office/drawing/2014/main" id="{25E7A4BD-3CAA-4E7D-9FAD-AD22BD3A9BA1}"/>
            </a:ext>
          </a:extLst>
        </xdr:cNvPr>
        <xdr:cNvSpPr txBox="1"/>
      </xdr:nvSpPr>
      <xdr:spPr>
        <a:xfrm>
          <a:off x="34925" y="11160125"/>
          <a:ext cx="10280650" cy="239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dk1"/>
              </a:solidFill>
              <a:effectLst/>
              <a:latin typeface="+mn-lt"/>
              <a:ea typeface="+mn-ea"/>
              <a:cs typeface="+mn-cs"/>
            </a:rPr>
            <a:t>SUPPLEMENTARY TERMS &amp; CONDITIONS</a:t>
          </a:r>
          <a:endParaRPr lang="en-CA">
            <a:effectLst/>
          </a:endParaRPr>
        </a:p>
        <a:p>
          <a:pPr algn="ctr"/>
          <a:r>
            <a:rPr lang="en-CA" sz="1100">
              <a:solidFill>
                <a:schemeClr val="dk1"/>
              </a:solidFill>
              <a:effectLst/>
              <a:latin typeface="+mn-lt"/>
              <a:ea typeface="+mn-ea"/>
              <a:cs typeface="+mn-cs"/>
            </a:rPr>
            <a:t>EVENT CANCELLATION. If Customer cancels the Event or the provision of audiovisual equipment, labour, or services by Encore 30 days or more before the first day of the Event, no cancellation charges will apply, except forany expenses actually incurred or services actually rendered by Encore, which will be payable by Customer. Cancellations received 29 to 15 days before the first day of the Event will be subject to a cancellation charge equal to 50% of the charges contained in the Event Quote. Cancellations received 14 to 3 days before the first day of the Event will be subject to a cancellation charge of 75% of the charges contained in the Event Quote. Cancellations received less than 3 days (72 hours) before the first day of the Event or the start of load-in, whichever is earlier, orafter equipment has departed from its storage facility, will be subject to a cancellation charge equal to 100% of the total charges set out in the Event Quote. Customeragrees and acknowledges that the cancellation charges described in this paragraph are reasonable and appropriate un 	der the circumstances if Customer cancels the Event or cancels the provision of audiovisual equipment, labour, or services by Encore, and that such charges are not a penalty. Cancellation fees, including fees to coverany incurred Encore costs, will be due immediately upon any such cancellation by Customer. ALL CANCELLATION NOTICES MUST BE IN WRITING AND RECEIVED BY ENCORE'S ONSITE REPRESENTATIVES BEFORE BECOMING EFFECTIVE. IF ANY CUSTOM SETS, GOBOS, OR OTHER CUSTOM MATERIALS HAVE BEEN ORDERED FOR AN EVENT, AN ADDITIONAL CANCELLATION FE WILL BE APPLICABLE AND DUE TO Encore REGARDLESS OF THE DATE OF CANCELLATION IN AN AMOUNT EQUAL TO THE DIRECT AND INDIRECT COSTS INCURRED BY Encore OR ITS AFFILIATES IN SECURING OR CONSTRUCTING SUCH CUSTOM MATERIALS PLUS A 15% RESTOCKING FEE.</a:t>
          </a:r>
          <a:endParaRPr lang="en-CA">
            <a:effectLst/>
          </a:endParaRPr>
        </a:p>
        <a:p>
          <a:r>
            <a:rPr lang="en-CA" sz="1100">
              <a:solidFill>
                <a:schemeClr val="dk1"/>
              </a:solidFill>
              <a:effectLst/>
              <a:latin typeface="+mn-lt"/>
              <a:ea typeface="+mn-ea"/>
              <a:cs typeface="+mn-cs"/>
            </a:rPr>
            <a:t> </a:t>
          </a:r>
          <a:endParaRPr lang="en-CA">
            <a:effectLst/>
          </a:endParaRPr>
        </a:p>
      </xdr:txBody>
    </xdr:sp>
    <xdr:clientData/>
  </xdr:twoCellAnchor>
  <xdr:twoCellAnchor>
    <xdr:from>
      <xdr:col>0</xdr:col>
      <xdr:colOff>95250</xdr:colOff>
      <xdr:row>42</xdr:row>
      <xdr:rowOff>180975</xdr:rowOff>
    </xdr:from>
    <xdr:to>
      <xdr:col>8</xdr:col>
      <xdr:colOff>1200150</xdr:colOff>
      <xdr:row>47</xdr:row>
      <xdr:rowOff>9525</xdr:rowOff>
    </xdr:to>
    <xdr:sp macro="" textlink="">
      <xdr:nvSpPr>
        <xdr:cNvPr id="2" name="TextBox 1">
          <a:extLst>
            <a:ext uri="{FF2B5EF4-FFF2-40B4-BE49-F238E27FC236}">
              <a16:creationId xmlns:a16="http://schemas.microsoft.com/office/drawing/2014/main" id="{3928FBAE-AD23-021C-B163-B885E658BAC0}"/>
            </a:ext>
            <a:ext uri="{147F2762-F138-4A5C-976F-8EAC2B608ADB}">
              <a16:predDERef xmlns:a16="http://schemas.microsoft.com/office/drawing/2014/main" pred="{25E7A4BD-3CAA-4E7D-9FAD-AD22BD3A9BA1}"/>
            </a:ext>
          </a:extLst>
        </xdr:cNvPr>
        <xdr:cNvSpPr txBox="1"/>
      </xdr:nvSpPr>
      <xdr:spPr>
        <a:xfrm>
          <a:off x="95250" y="8991600"/>
          <a:ext cx="739140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t>Once this form is received, an order will be created and sent via DocuSign for a digital signature. An Encore representative will reach out to you by phone to process the payment safely and securely.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96"/>
  <sheetViews>
    <sheetView showGridLines="0" tabSelected="1" zoomScaleNormal="100" workbookViewId="0">
      <selection activeCell="A41" sqref="A41"/>
    </sheetView>
  </sheetViews>
  <sheetFormatPr defaultColWidth="8.7109375" defaultRowHeight="15"/>
  <cols>
    <col min="1" max="1" width="17.28515625" style="14" customWidth="1"/>
    <col min="2" max="2" width="11" style="14" customWidth="1"/>
    <col min="3" max="3" width="20.42578125" style="14" customWidth="1"/>
    <col min="4" max="4" width="15.7109375" style="14" customWidth="1"/>
    <col min="5" max="5" width="5.28515625" style="14" customWidth="1"/>
    <col min="6" max="6" width="2.28515625" style="14" customWidth="1"/>
    <col min="7" max="7" width="22.28515625" style="14" customWidth="1"/>
    <col min="8" max="8" width="1.140625" style="14" hidden="1" customWidth="1"/>
    <col min="9" max="9" width="24.28515625" style="14" customWidth="1"/>
    <col min="10" max="10" width="14" style="14" hidden="1" customWidth="1"/>
    <col min="11" max="11" width="16.28515625" style="14" customWidth="1"/>
    <col min="12" max="12" width="6.85546875" style="14" customWidth="1"/>
    <col min="13" max="13" width="12.28515625" style="14" hidden="1" customWidth="1"/>
    <col min="14" max="14" width="13" style="14" customWidth="1"/>
    <col min="15" max="15" width="11" style="15" hidden="1" customWidth="1"/>
    <col min="16" max="16" width="7.5703125" style="14" hidden="1" customWidth="1"/>
    <col min="17" max="17" width="51.7109375" style="15" hidden="1" customWidth="1"/>
    <col min="18" max="18" width="37.5703125" style="15" hidden="1" customWidth="1"/>
    <col min="19" max="27" width="8.7109375" style="14" customWidth="1"/>
    <col min="28" max="16384" width="8.7109375" style="14"/>
  </cols>
  <sheetData>
    <row r="1" spans="1:16" ht="67.900000000000006" customHeight="1" thickBot="1">
      <c r="A1" s="11"/>
      <c r="B1" s="11"/>
      <c r="C1" s="12">
        <v>100</v>
      </c>
      <c r="D1" s="5" t="s">
        <v>0</v>
      </c>
      <c r="E1" s="13"/>
      <c r="F1" s="5">
        <v>1</v>
      </c>
      <c r="G1" s="137"/>
      <c r="H1" s="137"/>
      <c r="I1" s="137"/>
      <c r="J1" s="137"/>
      <c r="K1" s="138"/>
      <c r="L1" s="138"/>
      <c r="M1" s="138"/>
      <c r="N1" s="139"/>
      <c r="P1" s="101"/>
    </row>
    <row r="2" spans="1:16" ht="15" customHeight="1" thickBot="1">
      <c r="A2" s="16" t="s">
        <v>1</v>
      </c>
      <c r="B2" s="122"/>
      <c r="C2" s="123"/>
      <c r="D2" s="124"/>
      <c r="E2" s="17"/>
      <c r="F2" s="18"/>
      <c r="G2" s="16" t="s">
        <v>2</v>
      </c>
      <c r="I2" s="122"/>
      <c r="J2" s="146"/>
      <c r="K2" s="146"/>
      <c r="L2" s="146"/>
      <c r="M2" s="146"/>
      <c r="N2" s="147"/>
      <c r="P2" s="102"/>
    </row>
    <row r="3" spans="1:16" ht="15" customHeight="1" thickBot="1">
      <c r="A3" s="16" t="s">
        <v>3</v>
      </c>
      <c r="B3" s="122"/>
      <c r="C3" s="123"/>
      <c r="D3" s="124"/>
      <c r="E3" s="17"/>
      <c r="F3" s="18"/>
      <c r="G3" s="16" t="s">
        <v>4</v>
      </c>
      <c r="I3" s="150" t="s">
        <v>5</v>
      </c>
      <c r="J3" s="151"/>
      <c r="K3" s="151"/>
      <c r="L3" s="151"/>
      <c r="M3" s="151"/>
      <c r="N3" s="152"/>
      <c r="P3" s="103"/>
    </row>
    <row r="4" spans="1:16" ht="15" customHeight="1" thickBot="1">
      <c r="A4" s="16" t="s">
        <v>6</v>
      </c>
      <c r="B4" s="125"/>
      <c r="C4" s="126"/>
      <c r="D4" s="127"/>
      <c r="E4" s="17"/>
      <c r="F4" s="18"/>
      <c r="G4" s="16" t="s">
        <v>7</v>
      </c>
      <c r="I4" s="122"/>
      <c r="J4" s="146"/>
      <c r="K4" s="154"/>
      <c r="L4" s="154"/>
      <c r="M4" s="154"/>
      <c r="N4" s="155"/>
      <c r="P4" s="104"/>
    </row>
    <row r="5" spans="1:16" ht="15" customHeight="1" thickBot="1">
      <c r="A5" s="16" t="s">
        <v>8</v>
      </c>
      <c r="B5" s="1"/>
      <c r="C5" s="18"/>
      <c r="D5" s="17"/>
      <c r="E5" s="17"/>
      <c r="F5" s="18"/>
      <c r="G5" s="16" t="s">
        <v>9</v>
      </c>
      <c r="I5" s="78"/>
      <c r="K5" s="16" t="s">
        <v>10</v>
      </c>
      <c r="L5" s="148"/>
      <c r="M5" s="156"/>
      <c r="N5" s="157"/>
      <c r="O5" s="97"/>
      <c r="P5" s="105"/>
    </row>
    <row r="6" spans="1:16" ht="15" customHeight="1" thickBot="1">
      <c r="A6" s="16" t="s">
        <v>11</v>
      </c>
      <c r="B6" s="1"/>
      <c r="C6" s="19"/>
      <c r="D6" s="17"/>
      <c r="E6" s="17"/>
      <c r="F6" s="18"/>
      <c r="G6" s="16" t="s">
        <v>12</v>
      </c>
      <c r="I6" s="78"/>
      <c r="K6" s="16" t="s">
        <v>10</v>
      </c>
      <c r="L6" s="149"/>
      <c r="M6" s="156"/>
      <c r="N6" s="157"/>
      <c r="O6" s="97"/>
      <c r="P6" s="105"/>
    </row>
    <row r="7" spans="1:16" ht="15" customHeight="1" thickBot="1">
      <c r="A7" s="16" t="s">
        <v>13</v>
      </c>
      <c r="B7" s="122"/>
      <c r="C7" s="146"/>
      <c r="D7" s="147"/>
      <c r="E7" s="20"/>
      <c r="F7" s="18"/>
      <c r="G7" s="16" t="s">
        <v>14</v>
      </c>
      <c r="I7" s="78"/>
      <c r="K7" s="16" t="s">
        <v>10</v>
      </c>
      <c r="L7" s="149"/>
      <c r="M7" s="156"/>
      <c r="N7" s="157"/>
      <c r="O7" s="97"/>
      <c r="P7" s="105"/>
    </row>
    <row r="8" spans="1:16" ht="15" customHeight="1" thickBot="1">
      <c r="A8" s="16" t="s">
        <v>15</v>
      </c>
      <c r="B8" s="7"/>
      <c r="C8" s="76"/>
      <c r="D8" s="8"/>
      <c r="E8" s="17"/>
      <c r="F8" s="18"/>
      <c r="G8" s="21"/>
      <c r="H8" s="18"/>
      <c r="I8" s="18"/>
      <c r="J8" s="18"/>
      <c r="K8" s="18"/>
      <c r="L8" s="18"/>
      <c r="M8" s="18"/>
      <c r="N8" s="22"/>
      <c r="O8" s="97"/>
    </row>
    <row r="9" spans="1:16" ht="15" customHeight="1" thickBot="1">
      <c r="A9" s="16" t="s">
        <v>16</v>
      </c>
      <c r="B9" s="122"/>
      <c r="C9" s="146"/>
      <c r="D9" s="147"/>
      <c r="E9" s="20"/>
      <c r="F9" s="18"/>
      <c r="G9" s="16" t="s">
        <v>17</v>
      </c>
      <c r="I9" s="122"/>
      <c r="J9" s="146"/>
      <c r="K9" s="146"/>
      <c r="L9" s="146"/>
      <c r="M9" s="146"/>
      <c r="N9" s="147"/>
      <c r="P9" s="102"/>
    </row>
    <row r="10" spans="1:16" ht="15" customHeight="1">
      <c r="A10" s="16" t="s">
        <v>18</v>
      </c>
      <c r="B10" s="9"/>
      <c r="C10" s="16" t="s">
        <v>19</v>
      </c>
      <c r="D10" s="10"/>
      <c r="E10" s="17"/>
      <c r="F10" s="18"/>
      <c r="G10" s="16" t="s">
        <v>20</v>
      </c>
      <c r="I10" s="153"/>
      <c r="J10" s="158"/>
      <c r="K10" s="158"/>
      <c r="L10" s="158"/>
      <c r="M10" s="158"/>
      <c r="N10" s="159"/>
      <c r="O10" s="26"/>
      <c r="P10" s="105"/>
    </row>
    <row r="11" spans="1:16" ht="15" customHeight="1">
      <c r="A11" s="18"/>
      <c r="B11" s="18"/>
      <c r="C11" s="18"/>
      <c r="D11" s="18"/>
      <c r="E11" s="18"/>
      <c r="F11" s="18"/>
      <c r="G11" s="18"/>
      <c r="H11" s="18"/>
      <c r="I11" s="18"/>
      <c r="J11" s="18"/>
      <c r="K11" s="18"/>
      <c r="L11" s="18"/>
      <c r="M11" s="18"/>
      <c r="N11" s="18"/>
    </row>
    <row r="12" spans="1:16" ht="15" customHeight="1">
      <c r="A12" s="140" t="s">
        <v>21</v>
      </c>
      <c r="B12" s="140"/>
      <c r="C12" s="140"/>
      <c r="D12" s="140"/>
      <c r="E12" s="140"/>
      <c r="F12" s="140"/>
      <c r="G12" s="140"/>
      <c r="H12" s="140"/>
      <c r="I12" s="140"/>
      <c r="J12" s="140"/>
      <c r="K12" s="140"/>
      <c r="L12" s="140"/>
      <c r="M12" s="140"/>
      <c r="N12" s="141"/>
      <c r="P12" s="106"/>
    </row>
    <row r="13" spans="1:16" ht="15" customHeight="1">
      <c r="A13" s="142"/>
      <c r="B13" s="142"/>
      <c r="C13" s="142"/>
      <c r="D13" s="142"/>
      <c r="E13" s="142"/>
      <c r="F13" s="142"/>
      <c r="G13" s="142"/>
      <c r="H13" s="142"/>
      <c r="I13" s="142"/>
      <c r="J13" s="142"/>
      <c r="K13" s="142"/>
      <c r="L13" s="142"/>
      <c r="M13" s="142"/>
      <c r="N13" s="143"/>
      <c r="P13" s="107"/>
    </row>
    <row r="14" spans="1:16" ht="15" customHeight="1">
      <c r="A14" s="144" t="s">
        <v>22</v>
      </c>
      <c r="B14" s="144"/>
      <c r="C14" s="144"/>
      <c r="D14" s="144"/>
      <c r="E14" s="144"/>
      <c r="F14" s="144"/>
      <c r="G14" s="144"/>
      <c r="H14" s="144"/>
      <c r="I14" s="144"/>
      <c r="J14" s="144"/>
      <c r="K14" s="144"/>
      <c r="L14" s="144"/>
      <c r="M14" s="144"/>
      <c r="N14" s="145"/>
      <c r="P14" s="108"/>
    </row>
    <row r="15" spans="1:16" ht="15" customHeight="1">
      <c r="A15" s="130" t="s">
        <v>23</v>
      </c>
      <c r="B15" s="130"/>
      <c r="C15" s="130"/>
      <c r="D15" s="130"/>
      <c r="E15" s="130"/>
      <c r="F15" s="130"/>
      <c r="G15" s="130"/>
      <c r="H15" s="130"/>
      <c r="I15" s="130"/>
      <c r="J15" s="130"/>
      <c r="K15" s="130"/>
      <c r="L15" s="130"/>
      <c r="M15" s="130"/>
      <c r="N15" s="131"/>
      <c r="P15" s="109"/>
    </row>
    <row r="16" spans="1:16" ht="15" customHeight="1">
      <c r="A16" s="130" t="s">
        <v>24</v>
      </c>
      <c r="B16" s="130"/>
      <c r="C16" s="130"/>
      <c r="D16" s="130"/>
      <c r="E16" s="130"/>
      <c r="F16" s="130"/>
      <c r="G16" s="130"/>
      <c r="H16" s="130"/>
      <c r="I16" s="130"/>
      <c r="J16" s="130"/>
      <c r="K16" s="130"/>
      <c r="L16" s="130"/>
      <c r="M16" s="130"/>
      <c r="N16" s="131"/>
      <c r="P16" s="109"/>
    </row>
    <row r="17" spans="1:19" ht="15" customHeight="1">
      <c r="A17" s="132"/>
      <c r="B17" s="132"/>
      <c r="C17" s="132"/>
      <c r="D17" s="132"/>
      <c r="E17" s="132"/>
      <c r="F17" s="132"/>
      <c r="G17" s="132"/>
      <c r="H17" s="132"/>
      <c r="I17" s="132"/>
      <c r="J17" s="132"/>
      <c r="K17" s="132"/>
      <c r="L17" s="132"/>
      <c r="M17" s="132"/>
      <c r="N17" s="133"/>
      <c r="P17" s="23"/>
    </row>
    <row r="18" spans="1:19" ht="15" customHeight="1" thickBot="1">
      <c r="A18" s="23"/>
      <c r="B18" s="23"/>
      <c r="C18" s="23"/>
      <c r="D18" s="23"/>
      <c r="E18" s="23"/>
      <c r="F18" s="23"/>
      <c r="G18" s="23"/>
      <c r="H18" s="23"/>
      <c r="I18" s="23"/>
      <c r="J18" s="23"/>
      <c r="K18" s="23"/>
      <c r="L18" s="23"/>
      <c r="M18" s="23"/>
      <c r="N18" s="23"/>
      <c r="P18" s="23"/>
    </row>
    <row r="19" spans="1:19">
      <c r="A19" s="91" t="s">
        <v>25</v>
      </c>
      <c r="B19" s="24" t="s">
        <v>26</v>
      </c>
      <c r="C19" s="134" t="s">
        <v>27</v>
      </c>
      <c r="D19" s="135"/>
      <c r="E19" s="135"/>
      <c r="F19" s="135"/>
      <c r="G19" s="135"/>
      <c r="H19" s="135"/>
      <c r="I19" s="136"/>
      <c r="J19" s="25" t="s">
        <v>28</v>
      </c>
      <c r="K19" s="25" t="s">
        <v>29</v>
      </c>
      <c r="L19" s="25" t="s">
        <v>30</v>
      </c>
      <c r="M19" s="84" t="s">
        <v>31</v>
      </c>
      <c r="N19" s="79" t="s">
        <v>32</v>
      </c>
      <c r="O19" s="26" t="s">
        <v>33</v>
      </c>
      <c r="P19" s="51" t="s">
        <v>34</v>
      </c>
      <c r="Q19" s="26" t="s">
        <v>35</v>
      </c>
      <c r="R19" s="26" t="s">
        <v>36</v>
      </c>
    </row>
    <row r="20" spans="1:19" s="32" customFormat="1" ht="14.25" customHeight="1">
      <c r="A20" s="92" t="s">
        <v>37</v>
      </c>
      <c r="B20" s="85"/>
      <c r="C20" s="86"/>
      <c r="D20" s="86"/>
      <c r="E20" s="86"/>
      <c r="F20" s="86"/>
      <c r="G20" s="86"/>
      <c r="H20" s="86"/>
      <c r="I20" s="86"/>
      <c r="J20" s="27"/>
      <c r="K20" s="28"/>
      <c r="L20" s="28"/>
      <c r="M20" s="29"/>
      <c r="N20" s="80"/>
      <c r="O20" s="30"/>
      <c r="P20" s="110"/>
      <c r="Q20" s="31"/>
      <c r="R20" s="31"/>
    </row>
    <row r="21" spans="1:19" ht="14.25" customHeight="1">
      <c r="A21" s="3"/>
      <c r="B21" s="87" t="s">
        <v>38</v>
      </c>
      <c r="C21" s="160" t="s">
        <v>39</v>
      </c>
      <c r="D21" s="161"/>
      <c r="E21" s="161"/>
      <c r="F21" s="161"/>
      <c r="G21" s="161"/>
      <c r="H21" s="161"/>
      <c r="I21" s="162"/>
      <c r="J21" s="33">
        <f>292.05*$F$1</f>
        <v>292.05</v>
      </c>
      <c r="K21" s="34">
        <v>343.75</v>
      </c>
      <c r="L21" s="35">
        <v>3</v>
      </c>
      <c r="M21" s="2">
        <f t="shared" ref="M21:M27" si="0">A21*J21*L21</f>
        <v>0</v>
      </c>
      <c r="N21" s="81" t="str">
        <f t="shared" ref="N21:N25" si="1">+IF(A21="","",+A21*K21*L21)</f>
        <v/>
      </c>
      <c r="O21" s="98" t="str">
        <f>IF(A21=0,"",IF(A21&gt;1,(P21+((A21-1)*0.5*(P21))),P21))</f>
        <v/>
      </c>
      <c r="P21" s="6">
        <v>260</v>
      </c>
      <c r="Q21" s="37" t="s">
        <v>40</v>
      </c>
      <c r="R21" s="36" t="s">
        <v>41</v>
      </c>
      <c r="S21" s="26"/>
    </row>
    <row r="22" spans="1:19" ht="14.25" customHeight="1">
      <c r="A22" s="3"/>
      <c r="B22" s="38" t="s">
        <v>42</v>
      </c>
      <c r="C22" s="160" t="s">
        <v>43</v>
      </c>
      <c r="D22" s="161"/>
      <c r="E22" s="161"/>
      <c r="F22" s="161"/>
      <c r="G22" s="161"/>
      <c r="H22" s="161"/>
      <c r="I22" s="162"/>
      <c r="J22" s="33">
        <f>340*$F$1</f>
        <v>340</v>
      </c>
      <c r="K22" s="34">
        <v>400.75</v>
      </c>
      <c r="L22" s="35">
        <f>$L$21</f>
        <v>3</v>
      </c>
      <c r="M22" s="2">
        <f t="shared" si="0"/>
        <v>0</v>
      </c>
      <c r="N22" s="81" t="str">
        <f t="shared" si="1"/>
        <v/>
      </c>
      <c r="O22" s="98" t="str">
        <f>IF(A22=0,"",IF(A22&gt;1,(P22+((A22-1)*0.5*(P22))),P22))</f>
        <v/>
      </c>
      <c r="P22" s="6">
        <v>260</v>
      </c>
      <c r="Q22" s="37" t="s">
        <v>40</v>
      </c>
      <c r="R22" s="36" t="s">
        <v>41</v>
      </c>
      <c r="S22" s="26"/>
    </row>
    <row r="23" spans="1:19" ht="14.25" customHeight="1">
      <c r="A23" s="3"/>
      <c r="B23" s="38">
        <v>58283</v>
      </c>
      <c r="C23" s="160" t="s">
        <v>44</v>
      </c>
      <c r="D23" s="161"/>
      <c r="E23" s="161"/>
      <c r="F23" s="161"/>
      <c r="G23" s="161"/>
      <c r="H23" s="161"/>
      <c r="I23" s="162"/>
      <c r="J23" s="33">
        <f>438.64*$F$1</f>
        <v>438.64</v>
      </c>
      <c r="K23" s="34">
        <v>516.5</v>
      </c>
      <c r="L23" s="35">
        <f t="shared" ref="L23:L25" si="2">$L$21</f>
        <v>3</v>
      </c>
      <c r="M23" s="2">
        <f t="shared" si="0"/>
        <v>0</v>
      </c>
      <c r="N23" s="81" t="str">
        <f t="shared" si="1"/>
        <v/>
      </c>
      <c r="O23" s="98" t="str">
        <f>IF(A23=0,"",IF(A23&gt;1,(P23+((A23-1)*0.5*(P23))),P23))</f>
        <v/>
      </c>
      <c r="P23" s="6">
        <v>260</v>
      </c>
      <c r="Q23" s="37" t="s">
        <v>40</v>
      </c>
      <c r="R23" s="36" t="s">
        <v>41</v>
      </c>
      <c r="S23" s="26"/>
    </row>
    <row r="24" spans="1:19" ht="14.25" customHeight="1">
      <c r="A24" s="3"/>
      <c r="B24" s="38">
        <v>58286</v>
      </c>
      <c r="C24" s="160" t="s">
        <v>45</v>
      </c>
      <c r="D24" s="161"/>
      <c r="E24" s="161"/>
      <c r="F24" s="161"/>
      <c r="G24" s="161"/>
      <c r="H24" s="161"/>
      <c r="I24" s="162"/>
      <c r="J24" s="33">
        <f>486.82*$F$1</f>
        <v>486.82</v>
      </c>
      <c r="K24" s="34">
        <v>573</v>
      </c>
      <c r="L24" s="35">
        <f t="shared" si="2"/>
        <v>3</v>
      </c>
      <c r="M24" s="2">
        <f t="shared" si="0"/>
        <v>0</v>
      </c>
      <c r="N24" s="81" t="str">
        <f t="shared" si="1"/>
        <v/>
      </c>
      <c r="O24" s="98" t="str">
        <f>IF(A24=0,"",IF(A24&gt;1,(P24+((A24-1)*0.5*(P24))),P24))</f>
        <v/>
      </c>
      <c r="P24" s="6">
        <v>347</v>
      </c>
      <c r="Q24" s="39" t="s">
        <v>46</v>
      </c>
      <c r="R24" s="36" t="s">
        <v>47</v>
      </c>
      <c r="S24" s="39"/>
    </row>
    <row r="25" spans="1:19" ht="14.25" customHeight="1">
      <c r="A25" s="3"/>
      <c r="B25" s="38">
        <v>58333</v>
      </c>
      <c r="C25" s="160" t="s">
        <v>48</v>
      </c>
      <c r="D25" s="161"/>
      <c r="E25" s="161"/>
      <c r="F25" s="161"/>
      <c r="G25" s="161"/>
      <c r="H25" s="161"/>
      <c r="I25" s="162"/>
      <c r="J25" s="33">
        <f>681.6*$F$1</f>
        <v>681.6</v>
      </c>
      <c r="K25" s="34">
        <v>802.25</v>
      </c>
      <c r="L25" s="35">
        <f t="shared" si="2"/>
        <v>3</v>
      </c>
      <c r="M25" s="2">
        <f t="shared" si="0"/>
        <v>0</v>
      </c>
      <c r="N25" s="81" t="str">
        <f t="shared" si="1"/>
        <v/>
      </c>
      <c r="O25" s="98" t="str">
        <f>IF(A25=0,"",IF(A25&gt;1,(P25+((A25-1)*0.5*(P25))),P25))</f>
        <v/>
      </c>
      <c r="P25" s="6">
        <v>347</v>
      </c>
      <c r="Q25" s="39" t="s">
        <v>46</v>
      </c>
      <c r="R25" s="36" t="s">
        <v>47</v>
      </c>
      <c r="S25" s="39"/>
    </row>
    <row r="26" spans="1:19" ht="14.25" customHeight="1">
      <c r="A26" s="3"/>
      <c r="B26" s="38">
        <v>62141</v>
      </c>
      <c r="C26" s="160" t="s">
        <v>49</v>
      </c>
      <c r="D26" s="161"/>
      <c r="E26" s="161"/>
      <c r="F26" s="161"/>
      <c r="G26" s="161"/>
      <c r="H26" s="161"/>
      <c r="I26" s="162"/>
      <c r="J26" s="33"/>
      <c r="K26" s="34">
        <v>67</v>
      </c>
      <c r="L26" s="35">
        <f>$L$21</f>
        <v>3</v>
      </c>
      <c r="M26" s="2">
        <f t="shared" si="0"/>
        <v>0</v>
      </c>
      <c r="N26" s="81" t="str">
        <f>+IF(A26="","",+A26*K26*L26)</f>
        <v/>
      </c>
      <c r="O26" s="98" t="str">
        <f>IF(A26=0,"",IF(A26&gt;1,(P26+((A26-1)*(P26))),P26))</f>
        <v/>
      </c>
      <c r="P26" s="6">
        <v>43.38</v>
      </c>
      <c r="Q26" s="39" t="s">
        <v>50</v>
      </c>
      <c r="R26" s="41">
        <v>43.38</v>
      </c>
      <c r="S26" s="39"/>
    </row>
    <row r="27" spans="1:19" ht="14.25" customHeight="1">
      <c r="A27" s="3"/>
      <c r="B27" s="38" t="s">
        <v>51</v>
      </c>
      <c r="C27" s="160" t="s">
        <v>52</v>
      </c>
      <c r="D27" s="161"/>
      <c r="E27" s="161"/>
      <c r="F27" s="161"/>
      <c r="G27" s="161"/>
      <c r="H27" s="161"/>
      <c r="I27" s="162"/>
      <c r="J27" s="33"/>
      <c r="K27" s="34">
        <v>16.75</v>
      </c>
      <c r="L27" s="35">
        <f>$L$21</f>
        <v>3</v>
      </c>
      <c r="M27" s="2">
        <f t="shared" si="0"/>
        <v>0</v>
      </c>
      <c r="N27" s="81" t="str">
        <f>+IF(A27="","",+A27*K27*L27)</f>
        <v/>
      </c>
      <c r="O27" s="98"/>
      <c r="P27" s="6"/>
      <c r="Q27" s="42"/>
      <c r="R27" s="41"/>
      <c r="S27" s="39"/>
    </row>
    <row r="28" spans="1:19" ht="14.25" customHeight="1">
      <c r="A28" s="93"/>
      <c r="B28" s="38"/>
      <c r="C28" s="160"/>
      <c r="D28" s="161"/>
      <c r="E28" s="161"/>
      <c r="F28" s="161"/>
      <c r="G28" s="161"/>
      <c r="H28" s="161"/>
      <c r="I28" s="162"/>
      <c r="J28" s="33"/>
      <c r="K28" s="34"/>
      <c r="L28" s="35"/>
      <c r="M28" s="2"/>
      <c r="N28" s="81"/>
      <c r="O28" s="98"/>
      <c r="P28" s="6"/>
      <c r="Q28" s="42"/>
      <c r="R28" s="41"/>
      <c r="S28" s="39"/>
    </row>
    <row r="29" spans="1:19" ht="14.25" customHeight="1">
      <c r="A29" s="93"/>
      <c r="B29" s="38"/>
      <c r="C29" s="89" t="s">
        <v>53</v>
      </c>
      <c r="D29" s="88"/>
      <c r="E29" s="88"/>
      <c r="F29" s="88"/>
      <c r="G29" s="88"/>
      <c r="H29" s="88"/>
      <c r="I29" s="88"/>
      <c r="J29" s="33"/>
      <c r="K29" s="40"/>
      <c r="L29" s="35"/>
      <c r="M29" s="2">
        <f>A29*J29*L29</f>
        <v>0</v>
      </c>
      <c r="N29" s="81"/>
      <c r="O29" s="98"/>
      <c r="P29" s="6"/>
      <c r="Q29" s="42"/>
      <c r="R29" s="41"/>
      <c r="S29" s="39"/>
    </row>
    <row r="30" spans="1:19" s="32" customFormat="1" ht="14.25" customHeight="1">
      <c r="A30" s="92" t="s">
        <v>54</v>
      </c>
      <c r="B30" s="90"/>
      <c r="C30" s="86"/>
      <c r="D30" s="86"/>
      <c r="E30" s="86"/>
      <c r="F30" s="86"/>
      <c r="G30" s="86"/>
      <c r="H30" s="86"/>
      <c r="I30" s="86"/>
      <c r="J30" s="43"/>
      <c r="K30" s="44"/>
      <c r="L30" s="45"/>
      <c r="M30" s="2"/>
      <c r="N30" s="81"/>
      <c r="O30" s="99"/>
      <c r="P30" s="6"/>
      <c r="Q30" s="42"/>
      <c r="R30" s="41"/>
      <c r="S30" s="39"/>
    </row>
    <row r="31" spans="1:19" ht="14.25" customHeight="1">
      <c r="A31" s="3"/>
      <c r="B31" s="38">
        <v>70173</v>
      </c>
      <c r="C31" s="160" t="s">
        <v>55</v>
      </c>
      <c r="D31" s="161"/>
      <c r="E31" s="161"/>
      <c r="F31" s="161"/>
      <c r="G31" s="161"/>
      <c r="H31" s="161"/>
      <c r="I31" s="162"/>
      <c r="J31" s="33"/>
      <c r="K31" s="34">
        <v>353.85</v>
      </c>
      <c r="L31" s="35" t="s">
        <v>56</v>
      </c>
      <c r="M31" s="2" t="e">
        <f>A31*J31*L31</f>
        <v>#VALUE!</v>
      </c>
      <c r="N31" s="81" t="str">
        <f>+IF(A31="","",+A31*K31)</f>
        <v/>
      </c>
      <c r="O31" s="98" t="str">
        <f>IF(A31=0,"",IF(A31&gt;1,(P31+((A31-1)*(P31))),P31))</f>
        <v/>
      </c>
      <c r="P31" s="6">
        <v>86.75</v>
      </c>
      <c r="Q31" s="39" t="s">
        <v>57</v>
      </c>
      <c r="R31" s="41">
        <v>86.75</v>
      </c>
      <c r="S31" s="39"/>
    </row>
    <row r="32" spans="1:19" ht="14.25" customHeight="1">
      <c r="A32" s="3"/>
      <c r="B32" s="38">
        <v>99991</v>
      </c>
      <c r="C32" s="160" t="s">
        <v>58</v>
      </c>
      <c r="D32" s="161"/>
      <c r="E32" s="161"/>
      <c r="F32" s="161"/>
      <c r="G32" s="161"/>
      <c r="H32" s="161"/>
      <c r="I32" s="162"/>
      <c r="J32" s="33"/>
      <c r="K32" s="34">
        <v>125</v>
      </c>
      <c r="L32" s="35" t="s">
        <v>56</v>
      </c>
      <c r="M32" s="2" t="e">
        <f>A32*J32*L32</f>
        <v>#VALUE!</v>
      </c>
      <c r="N32" s="81" t="str">
        <f>+IF(A32="","",+A32*K32)</f>
        <v/>
      </c>
      <c r="O32" s="98" t="str">
        <f>IF(A32=0,"",IF(A32&gt;1,(P32+((A32-1)*(P32))),P32))</f>
        <v/>
      </c>
      <c r="P32" s="6">
        <v>86.75</v>
      </c>
      <c r="Q32" s="39" t="s">
        <v>57</v>
      </c>
      <c r="R32" s="41">
        <v>86.75</v>
      </c>
      <c r="S32" s="46"/>
    </row>
    <row r="33" spans="1:18" ht="14.25" customHeight="1">
      <c r="A33" s="93"/>
      <c r="B33" s="47"/>
      <c r="C33" s="160"/>
      <c r="D33" s="161"/>
      <c r="E33" s="161"/>
      <c r="F33" s="161"/>
      <c r="G33" s="161"/>
      <c r="H33" s="161"/>
      <c r="I33" s="162"/>
      <c r="J33" s="38"/>
      <c r="K33" s="34"/>
      <c r="L33" s="35"/>
      <c r="M33" s="2">
        <f>A33*J33*L33</f>
        <v>0</v>
      </c>
      <c r="N33" s="81"/>
      <c r="O33" s="98"/>
      <c r="P33" s="6"/>
      <c r="R33" s="41"/>
    </row>
    <row r="34" spans="1:18" s="32" customFormat="1" ht="14.25" customHeight="1">
      <c r="A34" s="92" t="s">
        <v>59</v>
      </c>
      <c r="B34" s="90"/>
      <c r="C34" s="86"/>
      <c r="D34" s="86"/>
      <c r="E34" s="86"/>
      <c r="F34" s="86"/>
      <c r="G34" s="86"/>
      <c r="H34" s="86"/>
      <c r="I34" s="86"/>
      <c r="J34" s="43"/>
      <c r="K34" s="34"/>
      <c r="L34" s="44"/>
      <c r="M34" s="2"/>
      <c r="N34" s="81"/>
      <c r="O34" s="99"/>
      <c r="P34" s="6"/>
      <c r="Q34" s="31"/>
      <c r="R34" s="41"/>
    </row>
    <row r="35" spans="1:18" ht="14.25" customHeight="1">
      <c r="A35" s="3"/>
      <c r="B35" s="38">
        <v>55194</v>
      </c>
      <c r="C35" s="160" t="s">
        <v>60</v>
      </c>
      <c r="D35" s="161"/>
      <c r="E35" s="161"/>
      <c r="F35" s="161"/>
      <c r="G35" s="161"/>
      <c r="H35" s="161"/>
      <c r="I35" s="162"/>
      <c r="J35" s="33"/>
      <c r="K35" s="34">
        <v>78</v>
      </c>
      <c r="L35" s="35">
        <f>$L$21</f>
        <v>3</v>
      </c>
      <c r="M35" s="2">
        <f>A35*J35*L35</f>
        <v>0</v>
      </c>
      <c r="N35" s="81" t="str">
        <f>+IF(A35="","",+A35*K35*L35)</f>
        <v/>
      </c>
      <c r="O35" s="98" t="str">
        <f>IF(A35=0,"",IF(A35&gt;1,(P35+((A35-1)*(P35))),P35))</f>
        <v/>
      </c>
      <c r="P35" s="6">
        <v>86.75</v>
      </c>
      <c r="Q35" s="39" t="s">
        <v>57</v>
      </c>
      <c r="R35" s="41">
        <v>86.75</v>
      </c>
    </row>
    <row r="36" spans="1:18" ht="14.25" customHeight="1">
      <c r="A36" s="3"/>
      <c r="B36" s="38" t="s">
        <v>61</v>
      </c>
      <c r="C36" s="160" t="s">
        <v>62</v>
      </c>
      <c r="D36" s="161"/>
      <c r="E36" s="161"/>
      <c r="F36" s="161"/>
      <c r="G36" s="161"/>
      <c r="H36" s="161"/>
      <c r="I36" s="162"/>
      <c r="J36" s="33"/>
      <c r="K36" s="34">
        <v>35.75</v>
      </c>
      <c r="L36" s="35" t="s">
        <v>56</v>
      </c>
      <c r="M36" s="2" t="e">
        <f>A36*J36*L36</f>
        <v>#VALUE!</v>
      </c>
      <c r="N36" s="81" t="str">
        <f>+IF(A36="","",+A36*K36)</f>
        <v/>
      </c>
      <c r="O36" s="98" t="str">
        <f>IF(A36=0,"",IF(A36&gt;1,(P36+((A36-1)*(P36))),P36))</f>
        <v/>
      </c>
      <c r="P36" s="6">
        <v>86.75</v>
      </c>
      <c r="Q36" s="39" t="s">
        <v>57</v>
      </c>
      <c r="R36" s="41">
        <v>86.75</v>
      </c>
    </row>
    <row r="37" spans="1:18" ht="14.25" customHeight="1">
      <c r="A37" s="93"/>
      <c r="B37" s="38"/>
      <c r="C37" s="160"/>
      <c r="D37" s="161"/>
      <c r="E37" s="161"/>
      <c r="F37" s="161"/>
      <c r="G37" s="161"/>
      <c r="H37" s="161"/>
      <c r="I37" s="162"/>
      <c r="J37" s="33"/>
      <c r="K37" s="34"/>
      <c r="L37" s="40"/>
      <c r="M37" s="2"/>
      <c r="N37" s="81"/>
      <c r="O37" s="98"/>
      <c r="P37" s="6"/>
      <c r="R37" s="41"/>
    </row>
    <row r="38" spans="1:18" s="32" customFormat="1" ht="14.25" customHeight="1">
      <c r="A38" s="92" t="s">
        <v>63</v>
      </c>
      <c r="B38" s="90"/>
      <c r="C38" s="86"/>
      <c r="D38" s="86"/>
      <c r="E38" s="86"/>
      <c r="F38" s="86"/>
      <c r="G38" s="86"/>
      <c r="H38" s="86"/>
      <c r="I38" s="86"/>
      <c r="J38" s="43"/>
      <c r="K38" s="34"/>
      <c r="L38" s="44"/>
      <c r="M38" s="2"/>
      <c r="N38" s="81"/>
      <c r="O38" s="99"/>
      <c r="P38" s="6"/>
      <c r="Q38" s="31"/>
      <c r="R38" s="41"/>
    </row>
    <row r="39" spans="1:18" ht="14.25" customHeight="1">
      <c r="A39" s="3"/>
      <c r="B39" s="38">
        <v>61310</v>
      </c>
      <c r="C39" s="160" t="s">
        <v>64</v>
      </c>
      <c r="D39" s="161"/>
      <c r="E39" s="161"/>
      <c r="F39" s="161"/>
      <c r="G39" s="161"/>
      <c r="H39" s="161"/>
      <c r="I39" s="162"/>
      <c r="J39" s="33"/>
      <c r="K39" s="34">
        <v>55.75</v>
      </c>
      <c r="L39" s="35">
        <f>$L$21</f>
        <v>3</v>
      </c>
      <c r="M39" s="2">
        <f>A39*J39*L39</f>
        <v>0</v>
      </c>
      <c r="N39" s="81" t="str">
        <f>+IF(A39="","",+A39*K39*L39)</f>
        <v/>
      </c>
      <c r="O39" s="98" t="str">
        <f>IF(A39=0,"",IF(A39&gt;1,(P39+((A39-1)*0.5*(P39))),P39))</f>
        <v/>
      </c>
      <c r="P39" s="6">
        <v>65.06</v>
      </c>
      <c r="Q39" s="15" t="s">
        <v>65</v>
      </c>
      <c r="R39" s="41" t="s">
        <v>66</v>
      </c>
    </row>
    <row r="40" spans="1:18" ht="14.25" customHeight="1">
      <c r="A40" s="3"/>
      <c r="B40" s="38">
        <v>61952</v>
      </c>
      <c r="C40" s="160" t="s">
        <v>67</v>
      </c>
      <c r="D40" s="161"/>
      <c r="E40" s="161"/>
      <c r="F40" s="161"/>
      <c r="G40" s="161"/>
      <c r="H40" s="161"/>
      <c r="I40" s="162"/>
      <c r="J40" s="33"/>
      <c r="K40" s="34">
        <v>45</v>
      </c>
      <c r="L40" s="35">
        <f>$L$21</f>
        <v>3</v>
      </c>
      <c r="M40" s="2">
        <f>A40*J40*L40</f>
        <v>0</v>
      </c>
      <c r="N40" s="81" t="str">
        <f>+IF(A40="","",+A40*K40*L40)</f>
        <v/>
      </c>
      <c r="O40" s="98" t="str">
        <f>IF(A40=0,"",IF(A40&gt;1,(P40+((A40-1)*0.5*(P40))),P40))</f>
        <v/>
      </c>
      <c r="P40" s="6">
        <v>65.06</v>
      </c>
      <c r="Q40" s="15" t="s">
        <v>65</v>
      </c>
      <c r="R40" s="41" t="s">
        <v>66</v>
      </c>
    </row>
    <row r="41" spans="1:18" ht="14.25" customHeight="1">
      <c r="A41" s="3"/>
      <c r="B41" s="38">
        <v>61602</v>
      </c>
      <c r="C41" s="163" t="s">
        <v>68</v>
      </c>
      <c r="D41" s="161"/>
      <c r="E41" s="161"/>
      <c r="F41" s="161"/>
      <c r="G41" s="161"/>
      <c r="H41" s="161"/>
      <c r="I41" s="162"/>
      <c r="J41" s="33"/>
      <c r="K41" s="34">
        <v>168.5</v>
      </c>
      <c r="L41" s="35">
        <f>$L$21</f>
        <v>3</v>
      </c>
      <c r="M41" s="2">
        <f>A41*J41*L41</f>
        <v>0</v>
      </c>
      <c r="N41" s="81" t="str">
        <f>+IF(A41="","",+A41*K41*L41)</f>
        <v/>
      </c>
      <c r="O41" s="98" t="str">
        <f>IF(A41=0,"",IF(A41&gt;1,(P41+((A41-1)*0.5*(P41))),P41))</f>
        <v/>
      </c>
      <c r="P41" s="6">
        <v>65.06</v>
      </c>
      <c r="Q41" s="15" t="s">
        <v>65</v>
      </c>
      <c r="R41" s="41" t="s">
        <v>66</v>
      </c>
    </row>
    <row r="42" spans="1:18" ht="14.25" customHeight="1" thickBot="1">
      <c r="A42" s="4"/>
      <c r="B42" s="49" t="s">
        <v>69</v>
      </c>
      <c r="C42" s="163" t="s">
        <v>70</v>
      </c>
      <c r="D42" s="161"/>
      <c r="E42" s="161"/>
      <c r="F42" s="161"/>
      <c r="G42" s="161"/>
      <c r="H42" s="161"/>
      <c r="I42" s="162"/>
      <c r="J42" s="82"/>
      <c r="K42" s="50">
        <v>418</v>
      </c>
      <c r="L42" s="83">
        <f>$L$21</f>
        <v>3</v>
      </c>
      <c r="M42" s="2">
        <f>A42*J42*L42</f>
        <v>0</v>
      </c>
      <c r="N42" s="94" t="str">
        <f>+IF(A42="","",+A42*K42*L42)</f>
        <v/>
      </c>
      <c r="O42" s="98" t="str">
        <f>IF(A42=0,"",IF(A42&gt;1,(P42+((A42-1)*0.5*(P42))),P42))</f>
        <v/>
      </c>
      <c r="P42" s="6">
        <v>173.5</v>
      </c>
      <c r="Q42" s="15" t="s">
        <v>71</v>
      </c>
      <c r="R42" s="41" t="s">
        <v>72</v>
      </c>
    </row>
    <row r="43" spans="1:18" ht="15" customHeight="1">
      <c r="A43" s="51"/>
      <c r="B43" s="52"/>
      <c r="C43" s="48"/>
      <c r="D43" s="48"/>
      <c r="E43" s="48"/>
      <c r="F43" s="48"/>
      <c r="G43" s="48"/>
      <c r="H43" s="48"/>
      <c r="I43" s="48"/>
      <c r="J43" s="53"/>
      <c r="K43" s="54"/>
      <c r="L43" s="55" t="s">
        <v>73</v>
      </c>
      <c r="M43" s="6"/>
      <c r="N43" s="96">
        <f>SUM(N21:N42)</f>
        <v>0</v>
      </c>
      <c r="O43" s="98"/>
      <c r="P43" s="111"/>
      <c r="R43" s="41"/>
    </row>
    <row r="44" spans="1:18" ht="15" customHeight="1">
      <c r="A44" s="95"/>
      <c r="B44" s="95"/>
      <c r="C44" s="95"/>
      <c r="D44" s="95"/>
      <c r="E44" s="95"/>
      <c r="F44" s="95"/>
      <c r="G44" s="95"/>
      <c r="H44" s="95"/>
      <c r="I44" s="95"/>
      <c r="J44" s="53"/>
      <c r="L44" s="55" t="s">
        <v>74</v>
      </c>
      <c r="M44" s="6"/>
      <c r="N44" s="118">
        <v>100</v>
      </c>
      <c r="O44" s="98"/>
      <c r="P44" s="112"/>
      <c r="R44" s="41"/>
    </row>
    <row r="45" spans="1:18" ht="15" customHeight="1">
      <c r="A45" s="95"/>
      <c r="B45" s="95"/>
      <c r="C45" s="95"/>
      <c r="D45" s="95"/>
      <c r="E45" s="95"/>
      <c r="F45" s="95"/>
      <c r="G45" s="95"/>
      <c r="H45" s="95"/>
      <c r="I45" s="95"/>
      <c r="J45" s="53"/>
      <c r="K45" s="54"/>
      <c r="L45" s="55" t="s">
        <v>75</v>
      </c>
      <c r="M45" s="6"/>
      <c r="N45" s="119">
        <f>SUM(O:O)</f>
        <v>0</v>
      </c>
      <c r="O45" s="98"/>
      <c r="P45" s="113"/>
      <c r="R45" s="41"/>
    </row>
    <row r="46" spans="1:18" ht="15" customHeight="1">
      <c r="A46" s="95"/>
      <c r="B46" s="95"/>
      <c r="C46" s="95"/>
      <c r="D46" s="95"/>
      <c r="E46" s="95"/>
      <c r="F46" s="95"/>
      <c r="G46" s="95"/>
      <c r="H46" s="95"/>
      <c r="I46" s="95"/>
      <c r="J46" s="53"/>
      <c r="K46" s="56"/>
      <c r="L46" s="55" t="s">
        <v>76</v>
      </c>
      <c r="M46" s="6"/>
      <c r="N46" s="119">
        <f>IFERROR(0.1*(N43+N45), "")</f>
        <v>0</v>
      </c>
      <c r="O46" s="98"/>
      <c r="P46" s="113"/>
      <c r="R46" s="41"/>
    </row>
    <row r="47" spans="1:18" ht="14.25" customHeight="1">
      <c r="A47" s="95"/>
      <c r="B47" s="95"/>
      <c r="C47" s="95"/>
      <c r="D47" s="95"/>
      <c r="E47" s="95"/>
      <c r="F47" s="95"/>
      <c r="G47" s="95"/>
      <c r="H47" s="77"/>
      <c r="I47" s="77"/>
      <c r="J47" s="53"/>
      <c r="K47" s="54"/>
      <c r="L47" s="55" t="s">
        <v>77</v>
      </c>
      <c r="M47" s="6"/>
      <c r="N47" s="118">
        <f>SUM(N43:N46)*13%</f>
        <v>13</v>
      </c>
      <c r="O47" s="98"/>
      <c r="P47" s="112"/>
      <c r="R47" s="41"/>
    </row>
    <row r="48" spans="1:18" ht="15" customHeight="1" thickBot="1">
      <c r="A48" s="95"/>
      <c r="B48" s="95"/>
      <c r="C48" s="95"/>
      <c r="D48" s="95"/>
      <c r="E48" s="95"/>
      <c r="F48" s="95"/>
      <c r="G48" s="95"/>
      <c r="H48" s="48"/>
      <c r="I48" s="48"/>
      <c r="J48" s="53"/>
      <c r="K48" s="54"/>
      <c r="L48" s="55" t="s">
        <v>78</v>
      </c>
      <c r="M48" s="6"/>
      <c r="N48" s="120">
        <f>SUM(N43:N47)</f>
        <v>113</v>
      </c>
      <c r="O48" s="98"/>
      <c r="P48" s="114"/>
      <c r="R48" s="41"/>
    </row>
    <row r="49" spans="1:18" ht="14.25" customHeight="1">
      <c r="A49" s="51"/>
      <c r="B49" s="52"/>
      <c r="C49" s="48"/>
      <c r="D49" s="48"/>
      <c r="E49" s="48"/>
      <c r="F49" s="48"/>
      <c r="G49" s="48"/>
      <c r="H49" s="48"/>
      <c r="I49" s="48"/>
      <c r="J49" s="53"/>
      <c r="K49" s="54"/>
      <c r="L49" s="57"/>
      <c r="M49" s="6"/>
      <c r="N49" s="6">
        <f t="shared" ref="N49" si="3">A49*K49*L49</f>
        <v>0</v>
      </c>
      <c r="O49" s="98"/>
      <c r="P49" s="6"/>
      <c r="R49" s="41"/>
    </row>
    <row r="50" spans="1:18" ht="14.25" customHeight="1">
      <c r="A50" s="128"/>
      <c r="B50" s="128"/>
      <c r="C50" s="128"/>
      <c r="D50" s="128"/>
      <c r="E50" s="128"/>
      <c r="F50" s="128"/>
      <c r="G50" s="128"/>
      <c r="H50" s="128"/>
      <c r="I50" s="128"/>
      <c r="J50" s="128"/>
      <c r="K50" s="128"/>
      <c r="L50" s="128"/>
      <c r="M50" s="128"/>
      <c r="N50" s="128"/>
      <c r="O50" s="98"/>
      <c r="P50" s="115"/>
      <c r="R50" s="41"/>
    </row>
    <row r="51" spans="1:18" ht="56.65" customHeight="1">
      <c r="A51" s="129" t="s">
        <v>79</v>
      </c>
      <c r="B51" s="129"/>
      <c r="C51" s="129"/>
      <c r="D51" s="129"/>
      <c r="E51" s="129"/>
      <c r="F51" s="129"/>
      <c r="G51" s="129"/>
      <c r="H51" s="129"/>
      <c r="I51" s="129"/>
      <c r="J51" s="129"/>
      <c r="K51" s="129"/>
      <c r="L51" s="129"/>
      <c r="M51" s="129"/>
      <c r="N51" s="129"/>
      <c r="O51" s="100"/>
      <c r="P51" s="116"/>
    </row>
    <row r="52" spans="1:18" s="60" customFormat="1" ht="15" customHeight="1">
      <c r="A52" s="58"/>
      <c r="B52" s="58"/>
      <c r="C52" s="58"/>
      <c r="D52" s="58"/>
      <c r="E52" s="58"/>
      <c r="F52" s="58"/>
      <c r="G52" s="58"/>
      <c r="H52" s="58"/>
      <c r="I52" s="58"/>
      <c r="J52" s="58"/>
      <c r="K52" s="58"/>
      <c r="L52" s="58"/>
      <c r="M52" s="58"/>
      <c r="N52" s="58"/>
      <c r="O52" s="54"/>
      <c r="P52" s="117"/>
      <c r="Q52" s="59"/>
      <c r="R52" s="59"/>
    </row>
    <row r="53" spans="1:18" s="60" customFormat="1" ht="15" customHeight="1">
      <c r="A53" s="58"/>
      <c r="B53" s="58"/>
      <c r="C53" s="58"/>
      <c r="D53" s="58"/>
      <c r="E53" s="58"/>
      <c r="F53" s="58"/>
      <c r="G53" s="58"/>
      <c r="H53" s="58"/>
      <c r="I53" s="58"/>
      <c r="J53" s="58"/>
      <c r="K53" s="58"/>
      <c r="L53" s="58"/>
      <c r="M53" s="58"/>
      <c r="N53" s="58"/>
      <c r="O53" s="54"/>
      <c r="P53" s="117"/>
      <c r="Q53" s="59"/>
      <c r="R53" s="59"/>
    </row>
    <row r="54" spans="1:18" ht="15" customHeight="1">
      <c r="A54" s="58"/>
      <c r="B54" s="58"/>
      <c r="C54" s="58"/>
      <c r="D54" s="58"/>
      <c r="E54" s="58"/>
      <c r="F54" s="58"/>
      <c r="G54" s="58"/>
      <c r="H54" s="58"/>
      <c r="I54" s="58"/>
      <c r="J54" s="58"/>
      <c r="K54" s="58"/>
      <c r="L54" s="58"/>
      <c r="M54" s="58"/>
      <c r="N54" s="58"/>
      <c r="O54" s="100"/>
      <c r="P54" s="117"/>
    </row>
    <row r="55" spans="1:18" ht="18" customHeight="1">
      <c r="A55" s="121"/>
      <c r="B55" s="121"/>
      <c r="C55" s="121"/>
      <c r="D55" s="121"/>
      <c r="E55" s="121"/>
      <c r="F55" s="121"/>
      <c r="G55" s="121"/>
      <c r="H55" s="121"/>
      <c r="I55" s="121"/>
      <c r="J55" s="121"/>
      <c r="K55" s="121"/>
      <c r="L55" s="121"/>
      <c r="M55" s="121"/>
      <c r="N55" s="121"/>
      <c r="P55" s="61"/>
    </row>
    <row r="56" spans="1:18" ht="10.5" customHeight="1">
      <c r="A56" s="61"/>
      <c r="B56" s="61"/>
      <c r="C56" s="61"/>
      <c r="D56" s="61"/>
      <c r="E56" s="61"/>
      <c r="F56" s="61"/>
      <c r="G56" s="61"/>
      <c r="H56" s="61"/>
      <c r="I56" s="61"/>
      <c r="J56" s="61"/>
      <c r="K56" s="61"/>
      <c r="L56" s="61"/>
      <c r="M56" s="61"/>
      <c r="N56" s="61"/>
      <c r="P56" s="61"/>
    </row>
    <row r="57" spans="1:18" ht="16.5" customHeight="1">
      <c r="A57" s="26"/>
      <c r="D57" s="62"/>
    </row>
    <row r="58" spans="1:18" ht="16.5" customHeight="1">
      <c r="A58" s="26"/>
      <c r="D58" s="62"/>
    </row>
    <row r="59" spans="1:18" ht="16.5" customHeight="1">
      <c r="A59" s="26"/>
      <c r="D59" s="62"/>
    </row>
    <row r="60" spans="1:18" ht="16.5" customHeight="1">
      <c r="A60" s="26"/>
      <c r="B60" s="63"/>
      <c r="D60" s="62"/>
    </row>
    <row r="61" spans="1:18" ht="16.5" customHeight="1">
      <c r="A61" s="26"/>
      <c r="B61" s="63"/>
      <c r="D61" s="62"/>
    </row>
    <row r="62" spans="1:18" ht="16.5" customHeight="1">
      <c r="A62" s="26"/>
      <c r="D62" s="62"/>
    </row>
    <row r="63" spans="1:18" ht="16.5" customHeight="1">
      <c r="A63" s="26"/>
      <c r="B63" s="63"/>
      <c r="D63" s="62"/>
    </row>
    <row r="64" spans="1:18" ht="16.5" customHeight="1">
      <c r="A64" s="26"/>
      <c r="B64" s="63"/>
      <c r="D64" s="62"/>
    </row>
    <row r="65" spans="1:4" ht="16.5" customHeight="1">
      <c r="A65" s="26"/>
      <c r="D65" s="62"/>
    </row>
    <row r="66" spans="1:4" ht="16.5" customHeight="1">
      <c r="A66" s="26"/>
      <c r="D66" s="62"/>
    </row>
    <row r="67" spans="1:4" ht="16.5" customHeight="1">
      <c r="A67" s="26"/>
      <c r="D67" s="62"/>
    </row>
    <row r="68" spans="1:4" ht="16.5" customHeight="1">
      <c r="D68" s="62"/>
    </row>
    <row r="69" spans="1:4" ht="16.5" customHeight="1">
      <c r="D69" s="62"/>
    </row>
    <row r="70" spans="1:4" ht="16.5" customHeight="1">
      <c r="D70" s="62"/>
    </row>
    <row r="71" spans="1:4" ht="16.5" customHeight="1">
      <c r="D71" s="62"/>
    </row>
    <row r="72" spans="1:4" ht="16.5" customHeight="1">
      <c r="D72" s="62"/>
    </row>
    <row r="73" spans="1:4" ht="16.5" customHeight="1">
      <c r="D73" s="62"/>
    </row>
    <row r="74" spans="1:4" ht="16.5" customHeight="1">
      <c r="D74" s="62"/>
    </row>
    <row r="75" spans="1:4" ht="16.5" customHeight="1">
      <c r="D75" s="62"/>
    </row>
    <row r="76" spans="1:4" ht="16.5" customHeight="1">
      <c r="A76" s="64"/>
      <c r="B76" s="64"/>
      <c r="C76" s="64"/>
      <c r="D76" s="65"/>
    </row>
    <row r="77" spans="1:4">
      <c r="A77" s="66" t="s">
        <v>80</v>
      </c>
      <c r="B77" s="67" t="s">
        <v>81</v>
      </c>
      <c r="C77" s="68" t="s">
        <v>82</v>
      </c>
      <c r="D77" s="69" t="s">
        <v>83</v>
      </c>
    </row>
    <row r="78" spans="1:4">
      <c r="A78" s="70" t="s">
        <v>84</v>
      </c>
      <c r="B78" s="71">
        <v>0</v>
      </c>
      <c r="C78" s="71">
        <v>0.15</v>
      </c>
      <c r="D78" s="69" t="s">
        <v>85</v>
      </c>
    </row>
    <row r="79" spans="1:4">
      <c r="A79" s="70" t="s">
        <v>86</v>
      </c>
      <c r="B79" s="71">
        <v>0</v>
      </c>
      <c r="C79" s="71">
        <v>0.15</v>
      </c>
      <c r="D79" s="72" t="s">
        <v>87</v>
      </c>
    </row>
    <row r="80" spans="1:4">
      <c r="A80" s="70" t="s">
        <v>88</v>
      </c>
      <c r="B80" s="71">
        <v>0</v>
      </c>
      <c r="C80" s="71">
        <v>0.15</v>
      </c>
      <c r="D80" s="73" t="s">
        <v>89</v>
      </c>
    </row>
    <row r="81" spans="1:4">
      <c r="A81" s="70" t="s">
        <v>90</v>
      </c>
      <c r="B81" s="71">
        <v>0</v>
      </c>
      <c r="C81" s="71">
        <v>0.15</v>
      </c>
      <c r="D81" s="72" t="s">
        <v>91</v>
      </c>
    </row>
    <row r="82" spans="1:4">
      <c r="A82" s="70" t="s">
        <v>92</v>
      </c>
      <c r="B82" s="74">
        <v>9.9750000000000005E-2</v>
      </c>
      <c r="C82" s="71">
        <v>0.05</v>
      </c>
      <c r="D82" s="72" t="s">
        <v>93</v>
      </c>
    </row>
    <row r="83" spans="1:4">
      <c r="A83" s="70" t="s">
        <v>0</v>
      </c>
      <c r="B83" s="71">
        <v>0</v>
      </c>
      <c r="C83" s="71">
        <v>0.13</v>
      </c>
      <c r="D83" s="72"/>
    </row>
    <row r="84" spans="1:4">
      <c r="A84" s="70" t="s">
        <v>94</v>
      </c>
      <c r="B84" s="71">
        <v>0.08</v>
      </c>
      <c r="C84" s="71">
        <v>0.05</v>
      </c>
      <c r="D84" s="72"/>
    </row>
    <row r="85" spans="1:4">
      <c r="A85" s="70" t="s">
        <v>95</v>
      </c>
      <c r="B85" s="71">
        <v>0.06</v>
      </c>
      <c r="C85" s="71">
        <v>0.05</v>
      </c>
      <c r="D85" s="72"/>
    </row>
    <row r="86" spans="1:4">
      <c r="A86" s="70" t="s">
        <v>96</v>
      </c>
      <c r="B86" s="71">
        <v>0</v>
      </c>
      <c r="C86" s="71">
        <v>0.05</v>
      </c>
      <c r="D86" s="72"/>
    </row>
    <row r="87" spans="1:4">
      <c r="A87" s="70" t="s">
        <v>97</v>
      </c>
      <c r="B87" s="71">
        <v>7.0000000000000007E-2</v>
      </c>
      <c r="C87" s="71">
        <v>0.05</v>
      </c>
      <c r="D87" s="72"/>
    </row>
    <row r="88" spans="1:4">
      <c r="A88" s="72"/>
      <c r="B88" s="72"/>
      <c r="C88" s="72"/>
      <c r="D88" s="72"/>
    </row>
    <row r="89" spans="1:4">
      <c r="A89" s="75" t="s">
        <v>98</v>
      </c>
      <c r="B89" s="72"/>
      <c r="C89" s="72"/>
      <c r="D89" s="72"/>
    </row>
    <row r="90" spans="1:4">
      <c r="A90" s="70">
        <v>1</v>
      </c>
      <c r="B90" s="72"/>
      <c r="C90" s="72"/>
      <c r="D90" s="72"/>
    </row>
    <row r="91" spans="1:4">
      <c r="A91" s="70">
        <v>2</v>
      </c>
      <c r="B91" s="72"/>
      <c r="C91" s="72"/>
      <c r="D91" s="72"/>
    </row>
    <row r="92" spans="1:4">
      <c r="A92" s="70">
        <v>3</v>
      </c>
      <c r="B92" s="72"/>
      <c r="C92" s="72"/>
      <c r="D92" s="72"/>
    </row>
    <row r="93" spans="1:4">
      <c r="A93" s="70">
        <v>4</v>
      </c>
      <c r="B93" s="72"/>
      <c r="C93" s="72"/>
      <c r="D93" s="72"/>
    </row>
    <row r="94" spans="1:4">
      <c r="A94" s="70">
        <v>5</v>
      </c>
      <c r="B94" s="72"/>
      <c r="C94" s="72"/>
      <c r="D94" s="72"/>
    </row>
    <row r="95" spans="1:4">
      <c r="A95" s="64"/>
      <c r="B95" s="64"/>
      <c r="C95" s="64"/>
      <c r="D95" s="64"/>
    </row>
    <row r="96" spans="1:4">
      <c r="A96" s="64"/>
      <c r="B96" s="64"/>
      <c r="C96" s="64"/>
      <c r="D96" s="64"/>
    </row>
  </sheetData>
  <sheetProtection algorithmName="SHA-512" hashValue="jBfzhYhSmvssuHYCe3pmXNibMm/q3nqoHqwYlPFN044b38G27Ef3NFKaVuNKkKUT5t68Dpx0GcsTdVFLcoSMYw==" saltValue="vEsLTxCezbEK3TjWTJnSIw==" spinCount="100000" sheet="1" objects="1" scenarios="1" selectLockedCells="1"/>
  <mergeCells count="43">
    <mergeCell ref="G1:J1"/>
    <mergeCell ref="K1:N1"/>
    <mergeCell ref="A12:N12"/>
    <mergeCell ref="A13:N13"/>
    <mergeCell ref="A14:N14"/>
    <mergeCell ref="B7:D7"/>
    <mergeCell ref="B9:D9"/>
    <mergeCell ref="I9:N9"/>
    <mergeCell ref="B2:D2"/>
    <mergeCell ref="L5:N5"/>
    <mergeCell ref="L6:N6"/>
    <mergeCell ref="L7:N7"/>
    <mergeCell ref="I2:N2"/>
    <mergeCell ref="I3:N3"/>
    <mergeCell ref="I4:N4"/>
    <mergeCell ref="I10:N10"/>
    <mergeCell ref="A51:N51"/>
    <mergeCell ref="A15:N15"/>
    <mergeCell ref="A17:N17"/>
    <mergeCell ref="A16:N16"/>
    <mergeCell ref="C19:I19"/>
    <mergeCell ref="C21:I21"/>
    <mergeCell ref="C22:I22"/>
    <mergeCell ref="C23:I23"/>
    <mergeCell ref="C24:I24"/>
    <mergeCell ref="C25:I25"/>
    <mergeCell ref="C26:I26"/>
    <mergeCell ref="A55:N55"/>
    <mergeCell ref="B3:D3"/>
    <mergeCell ref="B4:D4"/>
    <mergeCell ref="C27:I27"/>
    <mergeCell ref="C28:I28"/>
    <mergeCell ref="C31:I31"/>
    <mergeCell ref="C32:I32"/>
    <mergeCell ref="C33:I33"/>
    <mergeCell ref="C41:I41"/>
    <mergeCell ref="C42:I42"/>
    <mergeCell ref="C35:I35"/>
    <mergeCell ref="C36:I36"/>
    <mergeCell ref="C37:I37"/>
    <mergeCell ref="C39:I39"/>
    <mergeCell ref="C40:I40"/>
    <mergeCell ref="A50:N50"/>
  </mergeCells>
  <phoneticPr fontId="2" type="noConversion"/>
  <dataValidations disablePrompts="1" count="3">
    <dataValidation type="list" allowBlank="1" showInputMessage="1" showErrorMessage="1" sqref="A94" xr:uid="{00000000-0002-0000-0000-000000000000}">
      <formula1>"a136:a141"</formula1>
    </dataValidation>
    <dataValidation type="list" showInputMessage="1" showErrorMessage="1" sqref="D1" xr:uid="{00000000-0002-0000-0000-000002000000}">
      <formula1>$A$77:$A$87</formula1>
    </dataValidation>
    <dataValidation type="list" allowBlank="1" showInputMessage="1" showErrorMessage="1" sqref="F1" xr:uid="{00000000-0002-0000-0000-000003000000}">
      <formula1>$A$89:$A$94</formula1>
    </dataValidation>
  </dataValidations>
  <printOptions horizontalCentered="1"/>
  <pageMargins left="0.51181102362204722" right="0.51181102362204722" top="0.35433070866141736" bottom="0.35433070866141736" header="0.31496062992125984" footer="0.31496062992125984"/>
  <pageSetup scale="54" fitToHeight="0" orientation="portrait" r:id="rId1"/>
  <headerFooter scaleWithDoc="0" alignWithMargins="0">
    <oddFooter>&amp;L&amp;8&amp;F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TaxCatchAll xmlns="0acbde13-b13c-4ae5-a6c6-3e82653f95e1" xsi:nil="true"/>
    <lcf76f155ced4ddcb4097134ff3c332f xmlns="e5c1c040-945d-4bbf-a66b-9611341141a0">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9DC13154F34D14488EF58693B1CBA1B" ma:contentTypeVersion="14" ma:contentTypeDescription="Create a new document." ma:contentTypeScope="" ma:versionID="3d1a5a4321be5dadb5147de36ec699a0">
  <xsd:schema xmlns:xsd="http://www.w3.org/2001/XMLSchema" xmlns:xs="http://www.w3.org/2001/XMLSchema" xmlns:p="http://schemas.microsoft.com/office/2006/metadata/properties" xmlns:ns2="e5c1c040-945d-4bbf-a66b-9611341141a0" xmlns:ns3="0acbde13-b13c-4ae5-a6c6-3e82653f95e1" targetNamespace="http://schemas.microsoft.com/office/2006/metadata/properties" ma:root="true" ma:fieldsID="fb000211b8789067395c25a10f1e720b" ns2:_="" ns3:_="">
    <xsd:import namespace="e5c1c040-945d-4bbf-a66b-9611341141a0"/>
    <xsd:import namespace="0acbde13-b13c-4ae5-a6c6-3e82653f95e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c1c040-945d-4bbf-a66b-9611341141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83b7034-6acb-4a3b-925f-eb080a5d5090"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cbde13-b13c-4ae5-a6c6-3e82653f95e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99d3b1f0-a543-44a6-b141-2dea8277fa2f}" ma:internalName="TaxCatchAll" ma:showField="CatchAllData" ma:web="0acbde13-b13c-4ae5-a6c6-3e82653f95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F1799A-D204-47D9-9CA2-D024F780C58F}"/>
</file>

<file path=customXml/itemProps2.xml><?xml version="1.0" encoding="utf-8"?>
<ds:datastoreItem xmlns:ds="http://schemas.openxmlformats.org/officeDocument/2006/customXml" ds:itemID="{B340623D-57A1-4510-B3FD-1D4E2F4BCAD6}"/>
</file>

<file path=customXml/itemProps3.xml><?xml version="1.0" encoding="utf-8"?>
<ds:datastoreItem xmlns:ds="http://schemas.openxmlformats.org/officeDocument/2006/customXml" ds:itemID="{70B856F5-DB28-48F9-B42B-F3321700F002}"/>
</file>

<file path=customXml/itemProps4.xml><?xml version="1.0" encoding="utf-8"?>
<ds:datastoreItem xmlns:ds="http://schemas.openxmlformats.org/officeDocument/2006/customXml" ds:itemID="{DBACAD94-5B23-4FA5-AB7E-7CFEA52569BD}"/>
</file>

<file path=docProps/app.xml><?xml version="1.0" encoding="utf-8"?>
<Properties xmlns="http://schemas.openxmlformats.org/officeDocument/2006/extended-properties" xmlns:vt="http://schemas.openxmlformats.org/officeDocument/2006/docPropsVTypes">
  <Application>Microsoft Excel Online</Application>
  <Manager/>
  <Company>AVW-TELAV</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I.T.Department</dc:creator>
  <cp:keywords/>
  <dc:description/>
  <cp:lastModifiedBy/>
  <cp:revision/>
  <dcterms:created xsi:type="dcterms:W3CDTF">2007-02-05T22:05:48Z</dcterms:created>
  <dcterms:modified xsi:type="dcterms:W3CDTF">2023-03-06T16:50:14Z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
  </property>
  <property fmtid="{D5CDD505-2E9C-101B-9397-08002B2CF9AE}" pid="3" name="_dlc_policyId">
    <vt:lpwstr/>
  </property>
  <property fmtid="{D5CDD505-2E9C-101B-9397-08002B2CF9AE}" pid="4" name="DocumentType">
    <vt:lpwstr>13;#Form|758d8b00-28cc-4928-8f89-408ea3e8d309</vt:lpwstr>
  </property>
  <property fmtid="{D5CDD505-2E9C-101B-9397-08002B2CF9AE}" pid="5" name="FreemanLocation">
    <vt:lpwstr>15;#Freeman Audio Visual Canada|4280a9a0-f770-445a-8871-cdce01e32931</vt:lpwstr>
  </property>
  <property fmtid="{D5CDD505-2E9C-101B-9397-08002B2CF9AE}" pid="6" name="BusinessArea">
    <vt:lpwstr>9;#Freeman Audio Visual Canada|4280a9a0-f770-445a-8871-cdce01e32931</vt:lpwstr>
  </property>
  <property fmtid="{D5CDD505-2E9C-101B-9397-08002B2CF9AE}" pid="7" name="Order">
    <vt:lpwstr>78900.0000000000</vt:lpwstr>
  </property>
  <property fmtid="{D5CDD505-2E9C-101B-9397-08002B2CF9AE}" pid="8" name="Doc Type">
    <vt:lpwstr>Master Forms</vt:lpwstr>
  </property>
  <property fmtid="{D5CDD505-2E9C-101B-9397-08002B2CF9AE}" pid="9" name="ContentTypeId">
    <vt:lpwstr>0x01010069DC13154F34D14488EF58693B1CBA1B</vt:lpwstr>
  </property>
  <property fmtid="{D5CDD505-2E9C-101B-9397-08002B2CF9AE}" pid="10" name="MediaServiceImageTags">
    <vt:lpwstr/>
  </property>
</Properties>
</file>