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wens\Desktop\Current Documents not yet saved to V drive\CMTS\Exhibitor Manual\PDFs for manual\"/>
    </mc:Choice>
  </mc:AlternateContent>
  <xr:revisionPtr revIDLastSave="0" documentId="13_ncr:1_{A29D46E4-C98A-43F9-854C-B2A1B6ECAE41}" xr6:coauthVersionLast="46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INSTRUCTIONS FOR USE" sheetId="2" state="hidden" r:id="rId1"/>
    <sheet name="EXHIBITOR ORDER FORM" sheetId="1" r:id="rId2"/>
  </sheets>
  <definedNames>
    <definedName name="_xlnm._FilterDatabase" localSheetId="1" hidden="1">'EXHIBITOR ORDER FORM'!$A$130:$A$139</definedName>
    <definedName name="_xlnm.Print_Area" localSheetId="1">'EXHIBITOR ORDER FORM'!$A$1:$L$151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 l="1"/>
  <c r="M49" i="1"/>
  <c r="M40" i="1"/>
  <c r="M39" i="1"/>
  <c r="M28" i="1"/>
  <c r="M36" i="1"/>
  <c r="M24" i="1"/>
  <c r="M26" i="1"/>
  <c r="M23" i="1"/>
  <c r="M19" i="1"/>
  <c r="M20" i="1"/>
  <c r="M21" i="1"/>
  <c r="M18" i="1"/>
  <c r="M16" i="1"/>
  <c r="M17" i="1"/>
  <c r="M15" i="1"/>
  <c r="L46" i="1"/>
  <c r="L53" i="1" l="1"/>
  <c r="L50" i="1" l="1"/>
  <c r="L52" i="1" l="1"/>
  <c r="L60" i="1" s="1"/>
  <c r="L18" i="1" l="1"/>
  <c r="L24" i="1" l="1"/>
  <c r="L23" i="1"/>
  <c r="L21" i="1" l="1"/>
  <c r="L20" i="1" l="1"/>
  <c r="L27" i="1" l="1"/>
  <c r="L15" i="1" l="1"/>
  <c r="L47" i="1"/>
  <c r="L44" i="1"/>
  <c r="L19" i="1"/>
  <c r="L16" i="1"/>
  <c r="L17" i="1"/>
  <c r="L26" i="1"/>
  <c r="L28" i="1"/>
  <c r="L43" i="1"/>
  <c r="L49" i="1"/>
  <c r="L36" i="1"/>
  <c r="L37" i="1"/>
  <c r="L39" i="1"/>
  <c r="L40" i="1"/>
  <c r="L41" i="1"/>
  <c r="K70" i="1"/>
  <c r="K72" i="1"/>
  <c r="L59" i="1" l="1"/>
  <c r="L66" i="1" s="1"/>
  <c r="L64" i="1"/>
  <c r="L62" i="1" l="1"/>
  <c r="L68" i="1" l="1"/>
  <c r="L72" i="1" l="1"/>
  <c r="L70" i="1"/>
  <c r="L76" i="1" l="1"/>
</calcChain>
</file>

<file path=xl/sharedStrings.xml><?xml version="1.0" encoding="utf-8"?>
<sst xmlns="http://schemas.openxmlformats.org/spreadsheetml/2006/main" count="218" uniqueCount="178">
  <si>
    <t>COMPUTER &amp; AUDIO VISUAL ORDER FORM</t>
  </si>
  <si>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</si>
  <si>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</si>
  <si>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</si>
  <si>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</si>
  <si>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</si>
  <si>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</si>
  <si>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</si>
  <si>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</si>
  <si>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</si>
  <si>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</si>
  <si>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</si>
  <si>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</si>
  <si>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</si>
  <si>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</si>
  <si>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</si>
  <si>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</si>
  <si>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</si>
  <si>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</si>
  <si>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</si>
  <si>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</si>
  <si>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</si>
  <si>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</si>
  <si>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</si>
  <si>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</si>
  <si>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COMPUTERS</t>
  </si>
  <si>
    <t>COLOUR INKJET PRINTER</t>
  </si>
  <si>
    <t>FLAT SCREEN MONITOR FLOOR STAND</t>
  </si>
  <si>
    <t>(2 SPEAKERS, MIXER/AMPLIFIER, CD PLAYER, WIRELESS MIC)</t>
  </si>
  <si>
    <t>WIRELESS MICROPHONE</t>
  </si>
  <si>
    <t>(HANDHELD, LAVALIER, OR HEADSET)</t>
  </si>
  <si>
    <t>SHOW RATE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</si>
  <si>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</si>
  <si>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</si>
  <si>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</si>
  <si>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</si>
  <si>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</si>
  <si>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</si>
  <si>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</si>
  <si>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</si>
  <si>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</si>
  <si>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</si>
  <si>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</si>
  <si>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</si>
  <si>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</si>
  <si>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</si>
  <si>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</si>
  <si>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</si>
  <si>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</si>
  <si>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</si>
  <si>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</si>
  <si>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</si>
  <si>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</si>
  <si>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</si>
  <si>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For further information, please contact:</t>
  </si>
  <si>
    <t xml:space="preserve"> PH</t>
  </si>
  <si>
    <t>VISA</t>
  </si>
  <si>
    <t>MASTERCARD</t>
  </si>
  <si>
    <t>AMEX</t>
  </si>
  <si>
    <t>DINERS</t>
  </si>
  <si>
    <t>VIDEO CART WITH SKIRT</t>
  </si>
  <si>
    <t>TERMS &amp; CONDITIONS</t>
  </si>
  <si>
    <t>Please forward payment in full with your order.</t>
  </si>
  <si>
    <t>Orders received less than 5 business days prior to setup date may be subject to additional charges.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</si>
  <si>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</si>
  <si>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</si>
  <si>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</si>
  <si>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</si>
  <si>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</si>
  <si>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</si>
  <si>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</si>
  <si>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</si>
  <si>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</si>
  <si>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t>PEI</t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</si>
  <si>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</si>
  <si>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</si>
  <si>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</si>
  <si>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</si>
  <si>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</si>
  <si>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</si>
  <si>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</si>
  <si>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</si>
  <si>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</si>
  <si>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</si>
  <si>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</si>
  <si>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</si>
  <si>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</si>
  <si>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</si>
  <si>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</si>
  <si>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</si>
  <si>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</si>
  <si>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</si>
  <si>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charges, including labour &amp; taxes.</t>
    </r>
  </si>
  <si>
    <t>It couldn't be simpler! Just complete the form on-line, save to your desktop, &amp; e-mail to the e-mail address above.</t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</si>
  <si>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</si>
  <si>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</si>
  <si>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</si>
  <si>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</si>
  <si>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</si>
  <si>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e-mail address:</t>
  </si>
  <si>
    <t>D75</t>
  </si>
  <si>
    <t>D76</t>
  </si>
  <si>
    <t>J75</t>
  </si>
  <si>
    <t>J76</t>
  </si>
  <si>
    <t xml:space="preserve"> </t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</si>
  <si>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RATIO)</t>
    </r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</si>
  <si>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RATIO, 1920 x 1080, VIDEO, HDTV,)</t>
    </r>
  </si>
  <si>
    <t>LCD PROJECTOR WXGA</t>
  </si>
  <si>
    <t>--- LCD PROJECTORS 16:9 BRIGHTER &amp; AVAILABLE UPON REQUEST ---</t>
  </si>
  <si>
    <t>LASERJET PRINTER B&amp;W</t>
  </si>
  <si>
    <t>COMPUTER SPEAKERS (PAIR)</t>
  </si>
  <si>
    <t>6 FT TRIPOD SCREEN WITH SKIRT</t>
  </si>
  <si>
    <t>32" LCD FLAT SCREEN MONITOR 720p</t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</si>
  <si>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RATIO, 1366 x 768 XGA,  VIDEO, HDTV )</t>
    </r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</si>
  <si>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RATIO, 1920 x 1080, VIDEO, HDTV )</t>
    </r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</si>
  <si>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RATIO, 1920 x 1080, VIDEO, HDTV)</t>
    </r>
  </si>
  <si>
    <t>BOOTH AUDIO SYSTEM V2</t>
  </si>
  <si>
    <t>regular delivery</t>
  </si>
  <si>
    <t>2 tech 1 hr in, 2 tech 1/2 out + 50% each additional</t>
  </si>
  <si>
    <t>1 tech x 1 hr in, 1 tech x 1 hr out + 50% each additional</t>
  </si>
  <si>
    <t xml:space="preserve">1 tech 1/2 hr in, 1 tech 1/2 out </t>
  </si>
  <si>
    <t>regular dellivery</t>
  </si>
  <si>
    <t>1 tech 1/2 hr in, 1 tech 1/4 hr out + 50% each addional</t>
  </si>
  <si>
    <t>1 tech 1/4 hr in, 1 tech 1/4 hr out + 100% each addiitional</t>
  </si>
  <si>
    <t>Labour Math</t>
  </si>
  <si>
    <t>LABOUR:</t>
  </si>
  <si>
    <t>All computers come with 10/100 Ethernet, Windows and Office software</t>
  </si>
  <si>
    <t>DESKTOP COMPUTER 16:9 ratio (Select Type)</t>
  </si>
  <si>
    <t>Desktop w/ Windows 7 / Office 2010</t>
  </si>
  <si>
    <t>Laptop w/ Windows 7 / Office 2010</t>
  </si>
  <si>
    <t>LAPTOP COMPUTER 16:9 ratio (Select Type)</t>
  </si>
  <si>
    <t>Desktop w/ Windows XP / Office 2010</t>
  </si>
  <si>
    <t>Laptop w/ Windows XP / Office 2010</t>
  </si>
  <si>
    <t>Laptop w/ Windows XP / Office 2003</t>
  </si>
  <si>
    <t>Desktop w/ Windows XP / Office 2003</t>
  </si>
  <si>
    <t>CABLES &amp; CONSUMABLES:</t>
  </si>
  <si>
    <t>(RENTED WITH MONITOR ONLY)</t>
  </si>
  <si>
    <t>SHELF FOR MONITOR FLOOR STAND</t>
  </si>
  <si>
    <t>Administration Fees will apply on all credit card transactions over $5,000.</t>
  </si>
  <si>
    <t>4 tech 1/2 hr in, 4 tech 1/2 out + 100% each additional</t>
  </si>
  <si>
    <t>(ADDT'L CARTRIDGES EXTRA)</t>
  </si>
  <si>
    <t>The equipment is your responsibility until picked up by a Freeman Audio Visual Canada representative.</t>
  </si>
  <si>
    <t>Freeman Audio Visual Canada is not responsible for any equipment performance problems caused by customer's software.</t>
  </si>
  <si>
    <r>
      <t xml:space="preserve">PAYMENT MUST ACCOMPANY YOUR ORDER                                                                                             </t>
    </r>
    <r>
      <rPr>
        <b/>
        <i/>
        <sz val="10"/>
        <rFont val="Arial"/>
        <family val="2"/>
      </rPr>
      <t>(</t>
    </r>
    <r>
      <rPr>
        <b/>
        <i/>
        <sz val="9"/>
        <rFont val="Arial"/>
        <family val="2"/>
      </rPr>
      <t>CLICK 'PAYMENT' BOX ; USE ARROW TO SELECT METHOD)</t>
    </r>
  </si>
  <si>
    <t>40" LED FLAT SCREEN MONITOR 1080p</t>
  </si>
  <si>
    <t>55" LCD FLAT SCREEN MONITOR 1080p</t>
  </si>
  <si>
    <t>60" LCD/LED FLAT SCREEN MONITOR 1080p</t>
  </si>
  <si>
    <t>70" LCD/LED FLAT SCREEN MONITOR 1080p</t>
  </si>
  <si>
    <r>
      <t xml:space="preserve">80" LED FLAT SCREEN MONITOR 1080p </t>
    </r>
    <r>
      <rPr>
        <b/>
        <sz val="10"/>
        <rFont val="Arial"/>
        <family val="2"/>
      </rPr>
      <t>(comes with stand)</t>
    </r>
  </si>
  <si>
    <r>
      <t xml:space="preserve">40" SAMSUNG MULTI </t>
    </r>
    <r>
      <rPr>
        <b/>
        <sz val="10"/>
        <rFont val="Arial"/>
        <family val="2"/>
      </rPr>
      <t>TOUCH SCREEN</t>
    </r>
    <r>
      <rPr>
        <sz val="10"/>
        <rFont val="Arial"/>
        <family val="2"/>
      </rPr>
      <t xml:space="preserve"> MONITOR</t>
    </r>
  </si>
  <si>
    <r>
      <t xml:space="preserve">55" SAMSUNG MULTI </t>
    </r>
    <r>
      <rPr>
        <b/>
        <sz val="10"/>
        <rFont val="Arial"/>
        <family val="2"/>
      </rPr>
      <t>TOUCH SCREEN</t>
    </r>
    <r>
      <rPr>
        <sz val="10"/>
        <rFont val="Arial"/>
        <family val="2"/>
      </rPr>
      <t xml:space="preserve"> MONITOR</t>
    </r>
  </si>
  <si>
    <r>
      <t xml:space="preserve">** </t>
    </r>
    <r>
      <rPr>
        <sz val="10"/>
        <rFont val="Arial"/>
        <family val="2"/>
      </rPr>
      <t xml:space="preserve"> 40" - 80" Flat Screens MUST be mounted on a stand or attached to client booth</t>
    </r>
  </si>
  <si>
    <r>
      <t>(</t>
    </r>
    <r>
      <rPr>
        <b/>
        <sz val="10"/>
        <rFont val="Arial"/>
        <family val="2"/>
      </rPr>
      <t>16:9</t>
    </r>
    <r>
      <rPr>
        <sz val="10"/>
        <rFont val="Arial"/>
        <family val="2"/>
      </rPr>
      <t xml:space="preserve">  RATIO,1920 x 1080, VIDEO, HDTV)</t>
    </r>
  </si>
  <si>
    <r>
      <t xml:space="preserve">DESKTOP COMPUTER 16:9 ratio </t>
    </r>
    <r>
      <rPr>
        <b/>
        <sz val="10"/>
        <color theme="0"/>
        <rFont val="Cambria"/>
        <family val="1"/>
      </rPr>
      <t>(Select Type)</t>
    </r>
  </si>
  <si>
    <r>
      <t xml:space="preserve">LAPTOP COMPUTER 16:9 ratio </t>
    </r>
    <r>
      <rPr>
        <b/>
        <sz val="10"/>
        <color theme="0"/>
        <rFont val="Cambria"/>
        <family val="1"/>
      </rPr>
      <t>(Select Type)</t>
    </r>
  </si>
  <si>
    <t>INTERNET</t>
  </si>
  <si>
    <t>HARDWIRED</t>
  </si>
  <si>
    <t xml:space="preserve">WIRELESS  </t>
  </si>
  <si>
    <t>INTERNET TOTAL:</t>
  </si>
  <si>
    <t>EQUIPMENT TOTAL:</t>
  </si>
  <si>
    <r>
      <t xml:space="preserve">FLAT SCREEN DISPLAYS &amp; PROJECTORS FOR COMPUTERS --- </t>
    </r>
    <r>
      <rPr>
        <b/>
        <sz val="10"/>
        <rFont val="Arial"/>
        <family val="2"/>
      </rPr>
      <t>ALL MONITORS ARE HDMI CONNECTION</t>
    </r>
  </si>
  <si>
    <t>POWER</t>
  </si>
  <si>
    <t>Mark Cooney</t>
  </si>
  <si>
    <t>416-553-9629</t>
  </si>
  <si>
    <t>Please enquire with venue</t>
  </si>
  <si>
    <t>CMTS</t>
  </si>
  <si>
    <t>International Centre</t>
  </si>
  <si>
    <t>October 3, 2021</t>
  </si>
  <si>
    <t>October 4, 2021</t>
  </si>
  <si>
    <t>October 7, 2021</t>
  </si>
  <si>
    <t>48" LCD/LED FLAT SCREEN MONITOR 1080p</t>
  </si>
  <si>
    <t>* 32" Flat Screens can be placed on a cart or table top  (32" Flat Screens can be mounted on a stand/booth)</t>
  </si>
  <si>
    <t>mark.cooney@encoreglobal.com</t>
  </si>
  <si>
    <t>63.75 each +31.87 each additional</t>
  </si>
  <si>
    <t>170 each + 85 each additional</t>
  </si>
  <si>
    <t>170 + 85 each additional</t>
  </si>
  <si>
    <t>255  + 127.5 each additional</t>
  </si>
  <si>
    <t>340 + 340 each addiitonal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</si>
</sst>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%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mbria"/>
      <family val="1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sz val="11"/>
      <color theme="0"/>
      <name val="Cambria"/>
      <family val="1"/>
    </font>
    <font>
      <sz val="10"/>
      <name val="Cambria"/>
      <family val="1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Black"/>
      <family val="2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0" fillId="0" borderId="1" xfId="0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vertical="top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15" fillId="0" borderId="0" xfId="0" applyNumberFormat="1" applyFont="1"/>
    <xf numFmtId="0" fontId="15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righ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8" fillId="0" borderId="1" xfId="0" applyFont="1" applyBorder="1"/>
    <xf numFmtId="0" fontId="19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10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0" fontId="22" fillId="0" borderId="0" xfId="0" applyFont="1"/>
    <xf numFmtId="16" fontId="22" fillId="0" borderId="0" xfId="0" applyNumberFormat="1" applyFont="1"/>
    <xf numFmtId="0" fontId="22" fillId="0" borderId="0" xfId="0" applyFont="1" applyAlignment="1">
      <alignment horizontal="center"/>
    </xf>
    <xf numFmtId="0" fontId="18" fillId="0" borderId="0" xfId="0" applyFont="1"/>
    <xf numFmtId="49" fontId="11" fillId="0" borderId="3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23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2" borderId="12" xfId="0" applyFont="1" applyFill="1" applyBorder="1" applyAlignment="1">
      <alignment vertical="top"/>
    </xf>
    <xf numFmtId="164" fontId="11" fillId="0" borderId="4" xfId="0" applyNumberFormat="1" applyFont="1" applyBorder="1" applyAlignment="1">
      <alignment horizontal="center" vertical="top"/>
    </xf>
    <xf numFmtId="3" fontId="11" fillId="0" borderId="13" xfId="0" applyNumberFormat="1" applyFont="1" applyBorder="1" applyAlignment="1">
      <alignment horizontal="center" vertical="top"/>
    </xf>
    <xf numFmtId="164" fontId="11" fillId="0" borderId="13" xfId="0" applyNumberFormat="1" applyFont="1" applyBorder="1" applyAlignment="1">
      <alignment horizontal="center" vertical="top"/>
    </xf>
    <xf numFmtId="0" fontId="20" fillId="0" borderId="14" xfId="0" applyFont="1" applyBorder="1"/>
    <xf numFmtId="0" fontId="20" fillId="0" borderId="3" xfId="0" applyFont="1" applyBorder="1"/>
    <xf numFmtId="0" fontId="20" fillId="0" borderId="15" xfId="0" applyFont="1" applyBorder="1"/>
    <xf numFmtId="164" fontId="20" fillId="0" borderId="4" xfId="0" applyNumberFormat="1" applyFont="1" applyBorder="1"/>
    <xf numFmtId="3" fontId="20" fillId="0" borderId="13" xfId="0" applyNumberFormat="1" applyFont="1" applyBorder="1" applyAlignment="1">
      <alignment horizontal="center"/>
    </xf>
    <xf numFmtId="164" fontId="20" fillId="0" borderId="13" xfId="0" applyNumberFormat="1" applyFont="1" applyBorder="1" applyProtection="1">
      <protection hidden="1"/>
    </xf>
    <xf numFmtId="0" fontId="20" fillId="0" borderId="5" xfId="0" applyFont="1" applyBorder="1"/>
    <xf numFmtId="0" fontId="20" fillId="0" borderId="2" xfId="0" applyFont="1" applyBorder="1"/>
    <xf numFmtId="0" fontId="20" fillId="0" borderId="13" xfId="0" applyFont="1" applyBorder="1"/>
    <xf numFmtId="0" fontId="20" fillId="0" borderId="2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/>
    <xf numFmtId="0" fontId="20" fillId="2" borderId="8" xfId="0" applyFont="1" applyFill="1" applyBorder="1" applyAlignment="1">
      <alignment horizontal="left" vertical="center" indent="1"/>
    </xf>
    <xf numFmtId="164" fontId="20" fillId="0" borderId="4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horizontal="center" vertical="top"/>
    </xf>
    <xf numFmtId="164" fontId="20" fillId="0" borderId="13" xfId="0" applyNumberFormat="1" applyFont="1" applyBorder="1" applyAlignment="1">
      <alignment vertical="top"/>
    </xf>
    <xf numFmtId="0" fontId="23" fillId="0" borderId="14" xfId="0" applyFont="1" applyBorder="1"/>
    <xf numFmtId="164" fontId="20" fillId="0" borderId="13" xfId="0" applyNumberFormat="1" applyFont="1" applyBorder="1"/>
    <xf numFmtId="0" fontId="20" fillId="0" borderId="16" xfId="0" applyFont="1" applyBorder="1"/>
    <xf numFmtId="0" fontId="20" fillId="0" borderId="10" xfId="0" applyFont="1" applyBorder="1"/>
    <xf numFmtId="164" fontId="20" fillId="0" borderId="6" xfId="0" applyNumberFormat="1" applyFont="1" applyBorder="1"/>
    <xf numFmtId="0" fontId="20" fillId="0" borderId="17" xfId="0" applyFont="1" applyBorder="1"/>
    <xf numFmtId="164" fontId="20" fillId="0" borderId="6" xfId="0" applyNumberFormat="1" applyFont="1" applyBorder="1" applyAlignment="1">
      <alignment vertical="top"/>
    </xf>
    <xf numFmtId="3" fontId="20" fillId="0" borderId="10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vertical="top"/>
    </xf>
    <xf numFmtId="0" fontId="20" fillId="0" borderId="18" xfId="0" applyFont="1" applyBorder="1"/>
    <xf numFmtId="0" fontId="11" fillId="2" borderId="9" xfId="0" applyFont="1" applyFill="1" applyBorder="1" applyAlignment="1">
      <alignment vertical="top"/>
    </xf>
    <xf numFmtId="164" fontId="20" fillId="0" borderId="0" xfId="0" applyNumberFormat="1" applyFont="1" applyBorder="1"/>
    <xf numFmtId="0" fontId="25" fillId="0" borderId="16" xfId="0" applyFont="1" applyBorder="1" applyAlignment="1">
      <alignment horizontal="center" vertical="justify" wrapText="1"/>
    </xf>
    <xf numFmtId="0" fontId="20" fillId="0" borderId="10" xfId="0" applyFont="1" applyBorder="1" applyAlignment="1">
      <alignment horizontal="right" indent="1"/>
    </xf>
    <xf numFmtId="0" fontId="23" fillId="0" borderId="18" xfId="0" applyFont="1" applyBorder="1"/>
    <xf numFmtId="0" fontId="11" fillId="0" borderId="0" xfId="0" applyFont="1" applyBorder="1" applyAlignment="1">
      <alignment horizontal="center" vertical="justify"/>
    </xf>
    <xf numFmtId="0" fontId="20" fillId="0" borderId="2" xfId="0" applyFont="1" applyBorder="1" applyAlignment="1">
      <alignment horizontal="right" indent="1"/>
    </xf>
    <xf numFmtId="0" fontId="20" fillId="0" borderId="18" xfId="0" applyFont="1" applyFill="1" applyBorder="1"/>
    <xf numFmtId="0" fontId="20" fillId="0" borderId="0" xfId="0" applyFont="1" applyFill="1" applyBorder="1" applyAlignment="1">
      <alignment horizontal="right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horizontal="center" vertical="top"/>
    </xf>
    <xf numFmtId="0" fontId="20" fillId="0" borderId="20" xfId="0" applyFont="1" applyBorder="1" applyAlignment="1">
      <alignment horizontal="right" indent="1"/>
    </xf>
    <xf numFmtId="168" fontId="26" fillId="0" borderId="20" xfId="0" applyNumberFormat="1" applyFont="1" applyBorder="1" applyAlignment="1">
      <alignment horizontal="center"/>
    </xf>
    <xf numFmtId="164" fontId="20" fillId="0" borderId="21" xfId="0" applyNumberFormat="1" applyFont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2" xfId="0" applyFont="1" applyBorder="1" applyAlignment="1">
      <alignment horizontal="center"/>
    </xf>
    <xf numFmtId="164" fontId="20" fillId="0" borderId="21" xfId="0" applyNumberFormat="1" applyFont="1" applyFill="1" applyBorder="1"/>
    <xf numFmtId="0" fontId="27" fillId="0" borderId="18" xfId="0" applyFont="1" applyBorder="1"/>
    <xf numFmtId="0" fontId="11" fillId="0" borderId="20" xfId="0" applyFont="1" applyBorder="1" applyAlignment="1">
      <alignment horizontal="right" indent="1"/>
    </xf>
    <xf numFmtId="0" fontId="20" fillId="0" borderId="0" xfId="0" applyFont="1" applyFill="1" applyBorder="1"/>
    <xf numFmtId="0" fontId="11" fillId="0" borderId="2" xfId="0" applyFont="1" applyBorder="1" applyAlignment="1">
      <alignment horizontal="right" indent="1"/>
    </xf>
    <xf numFmtId="0" fontId="26" fillId="0" borderId="6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/>
    </xf>
    <xf numFmtId="167" fontId="20" fillId="0" borderId="2" xfId="0" applyNumberFormat="1" applyFont="1" applyBorder="1" applyAlignment="1">
      <alignment horizontal="right" indent="1"/>
    </xf>
    <xf numFmtId="0" fontId="26" fillId="0" borderId="0" xfId="0" applyFont="1" applyBorder="1"/>
    <xf numFmtId="9" fontId="11" fillId="0" borderId="20" xfId="0" applyNumberFormat="1" applyFont="1" applyBorder="1" applyAlignment="1">
      <alignment horizontal="center"/>
    </xf>
    <xf numFmtId="0" fontId="20" fillId="0" borderId="21" xfId="0" applyFont="1" applyFill="1" applyBorder="1"/>
    <xf numFmtId="0" fontId="20" fillId="2" borderId="4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>
      <alignment horizontal="center"/>
    </xf>
    <xf numFmtId="0" fontId="23" fillId="0" borderId="13" xfId="0" applyFont="1" applyBorder="1" applyAlignment="1">
      <alignment horizontal="right" indent="1"/>
    </xf>
    <xf numFmtId="0" fontId="11" fillId="0" borderId="13" xfId="0" applyFont="1" applyBorder="1" applyAlignment="1">
      <alignment horizontal="right" indent="1"/>
    </xf>
    <xf numFmtId="0" fontId="27" fillId="0" borderId="1" xfId="0" applyFont="1" applyBorder="1"/>
    <xf numFmtId="0" fontId="23" fillId="0" borderId="0" xfId="0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14" fillId="0" borderId="22" xfId="0" applyFont="1" applyBorder="1" applyAlignment="1"/>
    <xf numFmtId="0" fontId="28" fillId="0" borderId="23" xfId="0" applyFont="1" applyBorder="1"/>
    <xf numFmtId="0" fontId="29" fillId="0" borderId="23" xfId="0" applyFont="1" applyBorder="1" applyAlignment="1">
      <alignment horizontal="left" indent="1"/>
    </xf>
    <xf numFmtId="0" fontId="14" fillId="0" borderId="23" xfId="0" applyFont="1" applyBorder="1" applyAlignment="1" applyProtection="1">
      <alignment horizontal="left" indent="1"/>
      <protection locked="0"/>
    </xf>
    <xf numFmtId="0" fontId="30" fillId="0" borderId="23" xfId="1" applyFont="1" applyBorder="1" applyAlignment="1" applyProtection="1">
      <alignment horizontal="left"/>
    </xf>
    <xf numFmtId="0" fontId="14" fillId="0" borderId="23" xfId="0" applyFont="1" applyBorder="1" applyAlignment="1" applyProtection="1">
      <alignment horizontal="right" indent="1"/>
      <protection locked="0"/>
    </xf>
    <xf numFmtId="0" fontId="14" fillId="0" borderId="23" xfId="0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 horizontal="left"/>
      <protection locked="0"/>
    </xf>
    <xf numFmtId="164" fontId="20" fillId="0" borderId="24" xfId="0" applyNumberFormat="1" applyFont="1" applyBorder="1"/>
    <xf numFmtId="0" fontId="14" fillId="0" borderId="25" xfId="0" applyFont="1" applyBorder="1"/>
    <xf numFmtId="0" fontId="28" fillId="0" borderId="1" xfId="0" applyFont="1" applyBorder="1"/>
    <xf numFmtId="0" fontId="13" fillId="0" borderId="1" xfId="0" applyFont="1" applyBorder="1" applyAlignment="1">
      <alignment horizontal="left" indent="1"/>
    </xf>
    <xf numFmtId="0" fontId="30" fillId="0" borderId="1" xfId="1" applyFont="1" applyBorder="1" applyAlignment="1" applyProtection="1">
      <alignment horizontal="left" indent="1"/>
    </xf>
    <xf numFmtId="0" fontId="14" fillId="0" borderId="1" xfId="0" applyFont="1" applyBorder="1" applyAlignment="1" applyProtection="1">
      <alignment horizontal="right" indent="1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left"/>
    </xf>
    <xf numFmtId="164" fontId="20" fillId="0" borderId="26" xfId="0" applyNumberFormat="1" applyFont="1" applyBorder="1"/>
    <xf numFmtId="0" fontId="15" fillId="0" borderId="0" xfId="0" applyFont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right" indent="1"/>
    </xf>
    <xf numFmtId="16" fontId="20" fillId="0" borderId="0" xfId="0" applyNumberFormat="1" applyFont="1"/>
    <xf numFmtId="0" fontId="32" fillId="0" borderId="0" xfId="0" applyFont="1"/>
    <xf numFmtId="0" fontId="11" fillId="0" borderId="17" xfId="0" applyFont="1" applyFill="1" applyBorder="1" applyAlignment="1" applyProtection="1">
      <alignment horizontal="center"/>
      <protection locked="0"/>
    </xf>
    <xf numFmtId="0" fontId="20" fillId="0" borderId="17" xfId="0" quotePrefix="1" applyFont="1" applyBorder="1"/>
    <xf numFmtId="0" fontId="33" fillId="0" borderId="17" xfId="0" quotePrefix="1" applyFont="1" applyBorder="1"/>
    <xf numFmtId="0" fontId="20" fillId="0" borderId="20" xfId="0" applyFont="1" applyBorder="1"/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27" fillId="0" borderId="2" xfId="0" applyFont="1" applyBorder="1"/>
    <xf numFmtId="0" fontId="27" fillId="0" borderId="18" xfId="0" applyFont="1" applyFill="1" applyBorder="1"/>
    <xf numFmtId="0" fontId="1" fillId="0" borderId="20" xfId="0" applyFont="1" applyBorder="1" applyAlignment="1">
      <alignment horizontal="right" indent="1"/>
    </xf>
    <xf numFmtId="0" fontId="1" fillId="0" borderId="5" xfId="0" applyFont="1" applyBorder="1"/>
    <xf numFmtId="0" fontId="1" fillId="0" borderId="2" xfId="0" applyFont="1" applyBorder="1"/>
    <xf numFmtId="0" fontId="26" fillId="0" borderId="14" xfId="0" applyFont="1" applyBorder="1"/>
    <xf numFmtId="0" fontId="12" fillId="0" borderId="1" xfId="1" applyFill="1" applyBorder="1" applyAlignment="1" applyProtection="1">
      <alignment horizontal="left" vertical="center" indent="1"/>
      <protection locked="0"/>
    </xf>
    <xf numFmtId="0" fontId="20" fillId="0" borderId="2" xfId="0" applyFont="1" applyFill="1" applyBorder="1"/>
    <xf numFmtId="0" fontId="20" fillId="0" borderId="13" xfId="0" applyFont="1" applyFill="1" applyBorder="1"/>
    <xf numFmtId="164" fontId="20" fillId="0" borderId="4" xfId="0" applyNumberFormat="1" applyFont="1" applyFill="1" applyBorder="1"/>
    <xf numFmtId="3" fontId="20" fillId="0" borderId="13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Protection="1">
      <protection hidden="1"/>
    </xf>
    <xf numFmtId="164" fontId="1" fillId="0" borderId="4" xfId="0" applyNumberFormat="1" applyFont="1" applyFill="1" applyBorder="1"/>
    <xf numFmtId="0" fontId="1" fillId="0" borderId="14" xfId="0" applyFont="1" applyFill="1" applyBorder="1"/>
    <xf numFmtId="0" fontId="1" fillId="0" borderId="3" xfId="0" applyFont="1" applyBorder="1"/>
    <xf numFmtId="0" fontId="34" fillId="0" borderId="0" xfId="0" applyFont="1"/>
    <xf numFmtId="16" fontId="34" fillId="0" borderId="0" xfId="0" applyNumberFormat="1" applyFont="1"/>
    <xf numFmtId="0" fontId="1" fillId="0" borderId="5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6" fillId="0" borderId="0" xfId="0" applyFont="1"/>
    <xf numFmtId="0" fontId="37" fillId="3" borderId="0" xfId="0" applyFont="1" applyFill="1" applyBorder="1" applyAlignment="1">
      <alignment horizontal="left" wrapText="1"/>
    </xf>
    <xf numFmtId="0" fontId="37" fillId="3" borderId="0" xfId="0" applyFont="1" applyFill="1" applyBorder="1" applyAlignment="1">
      <alignment horizontal="center" wrapText="1"/>
    </xf>
    <xf numFmtId="0" fontId="37" fillId="3" borderId="0" xfId="0" applyFont="1" applyFill="1" applyBorder="1" applyAlignment="1">
      <alignment horizontal="center"/>
    </xf>
    <xf numFmtId="15" fontId="36" fillId="3" borderId="0" xfId="0" applyNumberFormat="1" applyFont="1" applyFill="1"/>
    <xf numFmtId="0" fontId="38" fillId="3" borderId="0" xfId="0" applyFont="1" applyFill="1" applyBorder="1" applyAlignment="1">
      <alignment horizontal="left"/>
    </xf>
    <xf numFmtId="165" fontId="38" fillId="3" borderId="0" xfId="2" applyNumberFormat="1" applyFont="1" applyFill="1" applyBorder="1" applyAlignment="1">
      <alignment horizontal="center"/>
    </xf>
    <xf numFmtId="0" fontId="36" fillId="3" borderId="0" xfId="0" applyFont="1" applyFill="1"/>
    <xf numFmtId="22" fontId="36" fillId="3" borderId="0" xfId="0" applyNumberFormat="1" applyFont="1" applyFill="1"/>
    <xf numFmtId="0" fontId="35" fillId="3" borderId="0" xfId="0" applyFont="1" applyFill="1" applyBorder="1" applyAlignment="1">
      <alignment horizontal="left"/>
    </xf>
    <xf numFmtId="0" fontId="36" fillId="3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 vertical="center" indent="1"/>
    </xf>
    <xf numFmtId="0" fontId="1" fillId="0" borderId="16" xfId="0" applyFont="1" applyBorder="1"/>
    <xf numFmtId="0" fontId="1" fillId="0" borderId="10" xfId="0" applyFont="1" applyBorder="1" applyAlignment="1">
      <alignment horizontal="right" indent="1"/>
    </xf>
    <xf numFmtId="0" fontId="1" fillId="0" borderId="27" xfId="0" applyFont="1" applyBorder="1"/>
    <xf numFmtId="0" fontId="23" fillId="2" borderId="1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horizontal="center" vertical="justify" wrapText="1"/>
    </xf>
    <xf numFmtId="168" fontId="2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 indent="1"/>
    </xf>
    <xf numFmtId="0" fontId="1" fillId="2" borderId="11" xfId="0" applyFont="1" applyFill="1" applyBorder="1" applyAlignment="1">
      <alignment horizontal="left" vertical="center" indent="1"/>
    </xf>
    <xf numFmtId="0" fontId="11" fillId="0" borderId="0" xfId="0" applyFont="1" applyFill="1" applyBorder="1" applyAlignment="1" applyProtection="1">
      <alignment horizontal="center"/>
      <protection locked="0"/>
    </xf>
    <xf numFmtId="164" fontId="20" fillId="0" borderId="16" xfId="0" applyNumberFormat="1" applyFont="1" applyBorder="1"/>
    <xf numFmtId="3" fontId="20" fillId="0" borderId="16" xfId="0" applyNumberFormat="1" applyFont="1" applyBorder="1" applyAlignment="1">
      <alignment horizontal="center"/>
    </xf>
    <xf numFmtId="164" fontId="20" fillId="0" borderId="16" xfId="0" applyNumberFormat="1" applyFont="1" applyBorder="1" applyProtection="1">
      <protection hidden="1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/>
    <xf numFmtId="0" fontId="12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Protection="1"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39" fillId="0" borderId="0" xfId="0" applyFont="1"/>
    <xf numFmtId="0" fontId="11" fillId="0" borderId="3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left"/>
      <protection locked="0"/>
    </xf>
    <xf numFmtId="0" fontId="41" fillId="0" borderId="0" xfId="0" applyFont="1"/>
    <xf numFmtId="0" fontId="36" fillId="0" borderId="0" xfId="0" applyFont="1" applyAlignment="1">
      <alignment vertical="top"/>
    </xf>
    <xf numFmtId="0" fontId="38" fillId="0" borderId="0" xfId="0" applyFont="1" applyBorder="1" applyAlignment="1">
      <alignment horizontal="left"/>
    </xf>
    <xf numFmtId="165" fontId="38" fillId="0" borderId="0" xfId="2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65" fontId="38" fillId="0" borderId="0" xfId="2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 vertical="top"/>
    </xf>
    <xf numFmtId="0" fontId="36" fillId="0" borderId="0" xfId="0" applyFont="1" applyAlignment="1">
      <alignment horizontal="left"/>
    </xf>
    <xf numFmtId="166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top"/>
    </xf>
    <xf numFmtId="166" fontId="3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2" fillId="0" borderId="1" xfId="1" applyBorder="1" applyAlignment="1" applyProtection="1">
      <alignment horizontal="left" indent="1"/>
    </xf>
    <xf numFmtId="0" fontId="43" fillId="0" borderId="0" xfId="0" applyFont="1" applyAlignment="1">
      <alignment vertical="top"/>
    </xf>
    <xf numFmtId="0" fontId="36" fillId="0" borderId="0" xfId="0" applyFont="1" applyAlignment="1">
      <alignment horizontal="right"/>
    </xf>
    <xf numFmtId="164" fontId="20" fillId="4" borderId="4" xfId="0" applyNumberFormat="1" applyFont="1" applyFill="1" applyBorder="1"/>
    <xf numFmtId="0" fontId="40" fillId="0" borderId="0" xfId="0" applyFont="1" applyFill="1" applyBorder="1" applyAlignment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49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Protection="1">
      <protection hidden="1"/>
    </xf>
    <xf numFmtId="0" fontId="41" fillId="0" borderId="0" xfId="0" applyFont="1" applyFill="1" applyProtection="1"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164" fontId="37" fillId="0" borderId="0" xfId="0" applyNumberFormat="1" applyFont="1" applyFill="1" applyBorder="1" applyAlignment="1" applyProtection="1">
      <alignment horizontal="center" vertical="top"/>
      <protection hidden="1"/>
    </xf>
    <xf numFmtId="164" fontId="36" fillId="0" borderId="0" xfId="0" applyNumberFormat="1" applyFont="1" applyFill="1" applyBorder="1" applyProtection="1">
      <protection hidden="1"/>
    </xf>
    <xf numFmtId="164" fontId="36" fillId="0" borderId="0" xfId="0" applyNumberFormat="1" applyFont="1" applyFill="1" applyBorder="1" applyAlignment="1" applyProtection="1">
      <alignment vertical="top"/>
      <protection hidden="1"/>
    </xf>
    <xf numFmtId="164" fontId="41" fillId="0" borderId="0" xfId="0" applyNumberFormat="1" applyFont="1" applyFill="1" applyBorder="1" applyProtection="1">
      <protection hidden="1"/>
    </xf>
    <xf numFmtId="0" fontId="36" fillId="0" borderId="0" xfId="0" applyFont="1" applyFill="1" applyProtection="1">
      <protection hidden="1"/>
    </xf>
    <xf numFmtId="16" fontId="39" fillId="0" borderId="0" xfId="0" applyNumberFormat="1" applyFont="1"/>
    <xf numFmtId="169" fontId="38" fillId="3" borderId="0" xfId="2" applyNumberFormat="1" applyFont="1" applyFill="1" applyBorder="1" applyAlignment="1">
      <alignment horizontal="center"/>
    </xf>
    <xf numFmtId="169" fontId="26" fillId="0" borderId="2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165" fontId="44" fillId="0" borderId="0" xfId="2" applyNumberFormat="1" applyFont="1" applyBorder="1" applyAlignment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protection locked="0"/>
    </xf>
    <xf numFmtId="20" fontId="3" fillId="0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23" fillId="2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5" xfId="0" applyFont="1" applyBorder="1" applyAlignment="1"/>
    <xf numFmtId="0" fontId="0" fillId="0" borderId="2" xfId="0" applyBorder="1" applyAlignment="1"/>
    <xf numFmtId="0" fontId="1" fillId="0" borderId="27" xfId="0" applyFont="1" applyBorder="1" applyAlignment="1"/>
    <xf numFmtId="0" fontId="0" fillId="0" borderId="23" xfId="0" applyBorder="1" applyAlignment="1"/>
    <xf numFmtId="0" fontId="0" fillId="0" borderId="28" xfId="0" applyBorder="1" applyAlignment="1"/>
    <xf numFmtId="0" fontId="15" fillId="0" borderId="29" xfId="0" applyFont="1" applyFill="1" applyBorder="1" applyAlignment="1"/>
    <xf numFmtId="0" fontId="0" fillId="0" borderId="1" xfId="0" applyFill="1" applyBorder="1" applyAlignment="1"/>
    <xf numFmtId="0" fontId="0" fillId="0" borderId="30" xfId="0" applyFill="1" applyBorder="1" applyAlignment="1"/>
    <xf numFmtId="0" fontId="17" fillId="0" borderId="0" xfId="0" applyFont="1" applyAlignment="1">
      <alignment horizontal="center" vertical="center"/>
    </xf>
    <xf numFmtId="0" fontId="26" fillId="0" borderId="3" xfId="0" applyFont="1" applyFill="1" applyBorder="1" applyAlignment="1" applyProtection="1">
      <protection locked="0"/>
    </xf>
    <xf numFmtId="0" fontId="20" fillId="0" borderId="3" xfId="0" applyFont="1" applyFill="1" applyBorder="1" applyAlignment="1" applyProtection="1">
      <protection locked="0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/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23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60</xdr:row>
      <xdr:rowOff>19050</xdr:rowOff>
    </xdr:from>
    <xdr:to>
      <xdr:col>6</xdr:col>
      <xdr:colOff>161925</xdr:colOff>
      <xdr:row>62</xdr:row>
      <xdr:rowOff>19050</xdr:rowOff>
    </xdr:to>
    <xdr:sp macro="" textlink="">
      <xdr:nvSpPr>
        <xdr:cNvPr id="1025" name="AutoShape 5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5010150" y="11268075"/>
          <a:ext cx="381000" cy="200025"/>
        </a:xfrm>
        <a:prstGeom prst="rightArrow">
          <a:avLst>
            <a:gd name="adj1" fmla="val 50000"/>
            <a:gd name="adj2" fmla="val 4761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84666</xdr:colOff>
      <xdr:row>0</xdr:row>
      <xdr:rowOff>331259</xdr:rowOff>
    </xdr:from>
    <xdr:to>
      <xdr:col>2</xdr:col>
      <xdr:colOff>2600324</xdr:colOff>
      <xdr:row>0</xdr:row>
      <xdr:rowOff>1531408</xdr:rowOff>
    </xdr:to>
    <xdr:pic>
      <xdr:nvPicPr>
        <xdr:cNvPr id="6" name="Picture 5" descr="A picture containing text, clipart&#10;&#10;Description automatically generated">
          <a:extLst>
            <a:ext uri="{FF2B5EF4-FFF2-40B4-BE49-F238E27FC236}">
              <a16:creationId xmlns:a16="http://schemas.microsoft.com/office/drawing/2014/main" id="{C605EF81-019B-4642-9DCD-A253737DA4E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3" y="331259"/>
          <a:ext cx="2518833" cy="1203324"/>
        </a:xfrm>
        <a:prstGeom prst="rect">
          <a:avLst/>
        </a:prstGeom>
      </xdr:spPr>
    </xdr:pic>
    <xdr:clientData/>
  </xdr:twoCellAnchor>
  <xdr:twoCellAnchor editAs="oneCell">
    <xdr:from>
      <xdr:col>6</xdr:col>
      <xdr:colOff>148167</xdr:colOff>
      <xdr:row>0</xdr:row>
      <xdr:rowOff>423333</xdr:rowOff>
    </xdr:from>
    <xdr:to>
      <xdr:col>11</xdr:col>
      <xdr:colOff>1247776</xdr:colOff>
      <xdr:row>0</xdr:row>
      <xdr:rowOff>1685925</xdr:rowOff>
    </xdr:to>
    <xdr:pic>
      <xdr:nvPicPr>
        <xdr:cNvPr id="9" name="Picture 8" descr="Logo, company name&#10;&#10;Description automatically generated">
          <a:extLst>
            <a:ext uri="{FF2B5EF4-FFF2-40B4-BE49-F238E27FC236}">
              <a16:creationId xmlns:a16="http://schemas.microsoft.com/office/drawing/2014/main" id="{4A1DFF04-6DBD-4392-9713-63BA95F3FE5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4" y="423333"/>
          <a:ext cx="5086350" cy="125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.cooney@encore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5"/>
  <sheetViews>
    <sheetView zoomScaleNormal="100" workbookViewId="0"/>
  </sheetViews>
  <sheetFormatPr defaultRowHeight="12.5" x14ac:dyDescent="0.25"/>
  <cols>
    <col min="1" max="1" width="2.1796875" customWidth="1"/>
    <col min="2" max="2" width="9.1796875" style="7"/>
    <col min="4" max="4" width="116.1796875" customWidth="1"/>
  </cols>
  <sheetData>
    <row r="2" spans="2:4" ht="13" x14ac:dyDescent="0.3">
      <c r="B2" s="28" t="s">
        <v>75</v>
      </c>
    </row>
    <row r="3" spans="2:4" ht="7.5" customHeight="1" x14ac:dyDescent="0.25"/>
    <row r="4" spans="2:4" ht="13.5" customHeight="1" x14ac:dyDescent="0.25">
      <c r="B4" s="7">
        <v>1</v>
      </c>
      <c r="C4" s="33" t="s">
        <v>90</v>
      </c>
    </row>
    <row r="5" spans="2:4" ht="7.5" customHeight="1" x14ac:dyDescent="0.25">
      <c r="C5" s="33"/>
    </row>
    <row r="6" spans="2:4" ht="13.5" customHeight="1" x14ac:dyDescent="0.25">
      <c r="B6" s="33"/>
      <c r="C6" s="34" t="s">
        <v>91</v>
      </c>
    </row>
    <row r="7" spans="2:4" ht="13.5" customHeight="1" x14ac:dyDescent="0.25">
      <c r="B7" s="33"/>
      <c r="C7" s="34" t="s">
        <v>94</v>
      </c>
    </row>
    <row r="8" spans="2:4" ht="13.5" customHeight="1" x14ac:dyDescent="0.3">
      <c r="B8" s="33"/>
      <c r="C8" s="34" t="s">
        <v>92</v>
      </c>
    </row>
    <row r="9" spans="2:4" ht="13.5" customHeight="1" x14ac:dyDescent="0.25">
      <c r="B9" s="33"/>
      <c r="C9" s="34" t="s">
        <v>95</v>
      </c>
    </row>
    <row r="10" spans="2:4" ht="7.5" customHeight="1" x14ac:dyDescent="0.25"/>
    <row r="11" spans="2:4" ht="13.5" customHeight="1" x14ac:dyDescent="0.25">
      <c r="B11" s="7">
        <v>2</v>
      </c>
      <c r="C11" t="s">
        <v>76</v>
      </c>
    </row>
    <row r="12" spans="2:4" ht="7.5" customHeight="1" x14ac:dyDescent="0.25"/>
    <row r="13" spans="2:4" x14ac:dyDescent="0.25">
      <c r="B13" s="7">
        <v>3</v>
      </c>
      <c r="C13" t="s">
        <v>77</v>
      </c>
    </row>
    <row r="14" spans="2:4" ht="4.5" customHeight="1" x14ac:dyDescent="0.25"/>
    <row r="15" spans="2:4" ht="18" customHeight="1" x14ac:dyDescent="0.25">
      <c r="C15" s="30" t="s">
        <v>96</v>
      </c>
      <c r="D15" t="s">
        <v>97</v>
      </c>
    </row>
    <row r="16" spans="2:4" ht="18" customHeight="1" x14ac:dyDescent="0.25">
      <c r="C16" s="30" t="s">
        <v>78</v>
      </c>
      <c r="D16" s="29" t="s">
        <v>88</v>
      </c>
    </row>
    <row r="17" spans="2:4" ht="18" customHeight="1" x14ac:dyDescent="0.25">
      <c r="C17" s="30" t="s">
        <v>79</v>
      </c>
      <c r="D17" s="29" t="s">
        <v>89</v>
      </c>
    </row>
    <row r="18" spans="2:4" ht="18" customHeight="1" x14ac:dyDescent="0.25">
      <c r="C18" s="30" t="s">
        <v>80</v>
      </c>
      <c r="D18" t="s">
        <v>81</v>
      </c>
    </row>
    <row r="19" spans="2:4" ht="18" customHeight="1" x14ac:dyDescent="0.25">
      <c r="C19" s="30" t="s">
        <v>82</v>
      </c>
      <c r="D19" t="s">
        <v>83</v>
      </c>
    </row>
    <row r="20" spans="2:4" ht="18" customHeight="1" x14ac:dyDescent="0.25">
      <c r="C20" s="30" t="s">
        <v>100</v>
      </c>
      <c r="D20" t="s">
        <v>87</v>
      </c>
    </row>
    <row r="21" spans="2:4" ht="18" customHeight="1" x14ac:dyDescent="0.25">
      <c r="C21" s="30" t="s">
        <v>101</v>
      </c>
      <c r="D21" t="s">
        <v>86</v>
      </c>
    </row>
    <row r="22" spans="2:4" ht="18" customHeight="1" x14ac:dyDescent="0.25">
      <c r="C22" s="30" t="s">
        <v>102</v>
      </c>
      <c r="D22" t="s">
        <v>84</v>
      </c>
    </row>
    <row r="23" spans="2:4" ht="18" customHeight="1" x14ac:dyDescent="0.25">
      <c r="C23" s="30" t="s">
        <v>103</v>
      </c>
      <c r="D23" t="s">
        <v>85</v>
      </c>
    </row>
    <row r="24" spans="2:4" ht="7.5" customHeight="1" x14ac:dyDescent="0.25"/>
    <row r="25" spans="2:4" ht="18" customHeight="1" x14ac:dyDescent="0.3">
      <c r="B25" s="7">
        <v>4</v>
      </c>
      <c r="C25" s="32" t="s">
        <v>98</v>
      </c>
    </row>
  </sheetData>
  <phoneticPr fontId="2" type="noConversion"/>
  <pageMargins left="0.75" right="0.75" top="1" bottom="1" header="0.5" footer="0.5"/>
  <pageSetup scale="66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288"/>
  <sheetViews>
    <sheetView tabSelected="1" topLeftCell="A10" zoomScale="90" zoomScaleNormal="90" workbookViewId="0">
      <selection activeCell="A16" sqref="A16"/>
    </sheetView>
  </sheetViews>
  <sheetFormatPr defaultRowHeight="12.5" x14ac:dyDescent="0.25"/>
  <cols>
    <col min="1" max="1" width="12.54296875" customWidth="1"/>
    <col min="2" max="2" width="15.453125" customWidth="1"/>
    <col min="3" max="3" width="39.453125" customWidth="1"/>
    <col min="4" max="4" width="15.54296875" customWidth="1"/>
    <col min="5" max="5" width="0.54296875" customWidth="1"/>
    <col min="6" max="6" width="2.1796875" customWidth="1"/>
    <col min="7" max="7" width="18.453125" customWidth="1"/>
    <col min="8" max="8" width="0.54296875" customWidth="1"/>
    <col min="9" max="9" width="14" customWidth="1"/>
    <col min="10" max="10" width="17.1796875" customWidth="1"/>
    <col min="11" max="11" width="6.81640625" bestFit="1" customWidth="1"/>
    <col min="12" max="12" width="19.81640625" customWidth="1"/>
    <col min="13" max="13" width="27.453125" style="223" customWidth="1"/>
    <col min="14" max="14" width="39.81640625" style="198" customWidth="1"/>
    <col min="15" max="15" width="48.26953125" style="198" customWidth="1"/>
    <col min="16" max="16" width="10.81640625" style="194" bestFit="1" customWidth="1"/>
    <col min="17" max="21" width="9.1796875" style="198"/>
    <col min="22" max="22" width="9.1796875" style="194"/>
  </cols>
  <sheetData>
    <row r="1" spans="1:21" ht="180.75" customHeight="1" thickBot="1" x14ac:dyDescent="0.45">
      <c r="B1" s="1"/>
      <c r="D1" s="36" t="s">
        <v>42</v>
      </c>
      <c r="E1" s="26"/>
      <c r="F1" s="27">
        <v>1</v>
      </c>
      <c r="G1" s="255" t="s">
        <v>0</v>
      </c>
      <c r="H1" s="255"/>
      <c r="I1" s="256"/>
      <c r="J1" s="256"/>
      <c r="K1" s="256"/>
      <c r="L1" s="256"/>
      <c r="M1" s="218"/>
    </row>
    <row r="2" spans="1:21" ht="18.75" customHeight="1" x14ac:dyDescent="0.3">
      <c r="A2" s="6" t="s">
        <v>1</v>
      </c>
      <c r="B2" s="257"/>
      <c r="C2" s="257"/>
      <c r="D2" s="257"/>
      <c r="E2" s="9"/>
      <c r="F2" s="2"/>
      <c r="G2" s="6" t="s">
        <v>10</v>
      </c>
      <c r="H2" s="6"/>
      <c r="I2" s="259" t="s">
        <v>165</v>
      </c>
      <c r="J2" s="260"/>
      <c r="K2" s="260"/>
      <c r="L2" s="260"/>
      <c r="M2" s="219"/>
    </row>
    <row r="3" spans="1:21" ht="18.75" customHeight="1" x14ac:dyDescent="0.3">
      <c r="A3" s="6"/>
      <c r="B3" s="193"/>
      <c r="C3" s="193"/>
      <c r="D3" s="193"/>
      <c r="E3" s="9"/>
      <c r="F3" s="2"/>
      <c r="G3" s="6"/>
      <c r="H3" s="6"/>
      <c r="I3" s="196"/>
      <c r="J3" s="197"/>
      <c r="K3" s="197"/>
      <c r="L3" s="197"/>
      <c r="M3" s="219"/>
    </row>
    <row r="4" spans="1:21" ht="14" x14ac:dyDescent="0.3">
      <c r="A4" s="6" t="s">
        <v>2</v>
      </c>
      <c r="B4" s="258"/>
      <c r="C4" s="258"/>
      <c r="D4" s="258"/>
      <c r="E4" s="9"/>
      <c r="F4" s="2"/>
      <c r="G4" s="6" t="s">
        <v>11</v>
      </c>
      <c r="H4" s="6"/>
      <c r="I4" s="261" t="s">
        <v>166</v>
      </c>
      <c r="J4" s="262"/>
      <c r="K4" s="262"/>
      <c r="L4" s="262"/>
      <c r="M4" s="219"/>
    </row>
    <row r="5" spans="1:21" ht="14" x14ac:dyDescent="0.3">
      <c r="A5" s="6" t="s">
        <v>3</v>
      </c>
      <c r="B5" s="258"/>
      <c r="C5" s="258"/>
      <c r="D5" s="258"/>
      <c r="E5" s="9"/>
      <c r="F5" s="2"/>
      <c r="G5" s="6" t="s">
        <v>12</v>
      </c>
      <c r="H5" s="6"/>
      <c r="I5" s="235"/>
      <c r="J5" s="236"/>
      <c r="K5" s="263"/>
      <c r="L5" s="263"/>
      <c r="M5" s="219"/>
    </row>
    <row r="6" spans="1:21" ht="14" x14ac:dyDescent="0.3">
      <c r="A6" s="6" t="s">
        <v>4</v>
      </c>
      <c r="B6" s="20"/>
      <c r="C6" s="19" t="s">
        <v>6</v>
      </c>
      <c r="D6" s="21"/>
      <c r="E6" s="9"/>
      <c r="F6" s="3"/>
      <c r="G6" s="6" t="s">
        <v>15</v>
      </c>
      <c r="H6" s="6"/>
      <c r="I6" s="41" t="s">
        <v>167</v>
      </c>
      <c r="J6" s="8" t="s">
        <v>16</v>
      </c>
      <c r="K6" s="237"/>
      <c r="L6" s="238"/>
      <c r="M6" s="220"/>
    </row>
    <row r="7" spans="1:21" ht="14" x14ac:dyDescent="0.3">
      <c r="A7" s="6" t="s">
        <v>5</v>
      </c>
      <c r="B7" s="235"/>
      <c r="C7" s="236"/>
      <c r="D7" s="236"/>
      <c r="E7" s="10"/>
      <c r="F7" s="4"/>
      <c r="G7" s="6" t="s">
        <v>17</v>
      </c>
      <c r="H7" s="6"/>
      <c r="I7" s="41" t="s">
        <v>168</v>
      </c>
      <c r="J7" s="8" t="s">
        <v>16</v>
      </c>
      <c r="K7" s="239"/>
      <c r="L7" s="240"/>
      <c r="M7" s="220"/>
    </row>
    <row r="8" spans="1:21" ht="14" x14ac:dyDescent="0.3">
      <c r="A8" s="6" t="s">
        <v>7</v>
      </c>
      <c r="B8" s="20"/>
      <c r="C8" s="19" t="s">
        <v>8</v>
      </c>
      <c r="D8" s="21"/>
      <c r="E8" s="9"/>
      <c r="F8" s="3"/>
      <c r="G8" s="6" t="s">
        <v>18</v>
      </c>
      <c r="H8" s="6"/>
      <c r="I8" s="41" t="s">
        <v>169</v>
      </c>
      <c r="J8" s="8" t="s">
        <v>16</v>
      </c>
      <c r="K8" s="239"/>
      <c r="L8" s="240"/>
      <c r="M8" s="220"/>
    </row>
    <row r="9" spans="1:21" ht="14" x14ac:dyDescent="0.3">
      <c r="A9" s="6" t="s">
        <v>9</v>
      </c>
      <c r="B9" s="235"/>
      <c r="C9" s="236"/>
      <c r="D9" s="236"/>
      <c r="E9" s="10"/>
      <c r="F9" s="4"/>
      <c r="G9" s="6" t="s">
        <v>19</v>
      </c>
      <c r="H9" s="6"/>
      <c r="I9" s="235" t="s">
        <v>104</v>
      </c>
      <c r="J9" s="241"/>
      <c r="K9" s="236"/>
      <c r="L9" s="236"/>
      <c r="M9" s="219"/>
    </row>
    <row r="10" spans="1:21" ht="14" x14ac:dyDescent="0.3">
      <c r="A10" s="6" t="s">
        <v>14</v>
      </c>
      <c r="B10" s="20"/>
      <c r="C10" s="19" t="s">
        <v>13</v>
      </c>
      <c r="D10" s="21"/>
      <c r="E10" s="9"/>
      <c r="F10" s="3"/>
      <c r="G10" s="6" t="s">
        <v>20</v>
      </c>
      <c r="H10" s="6"/>
      <c r="I10" s="20"/>
      <c r="J10" s="8" t="s">
        <v>7</v>
      </c>
      <c r="K10" s="237"/>
      <c r="L10" s="238"/>
      <c r="M10" s="221"/>
    </row>
    <row r="11" spans="1:21" ht="5.25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22"/>
    </row>
    <row r="12" spans="1:21" ht="6.75" customHeight="1" x14ac:dyDescent="0.25"/>
    <row r="13" spans="1:21" ht="14" x14ac:dyDescent="0.3">
      <c r="A13" s="44" t="s">
        <v>21</v>
      </c>
      <c r="B13" s="264" t="s">
        <v>22</v>
      </c>
      <c r="C13" s="264"/>
      <c r="D13" s="264"/>
      <c r="E13" s="264"/>
      <c r="F13" s="264"/>
      <c r="G13" s="264"/>
      <c r="H13" s="264"/>
      <c r="I13" s="264"/>
      <c r="J13" s="44" t="s">
        <v>31</v>
      </c>
      <c r="K13" s="44"/>
      <c r="L13" s="45" t="s">
        <v>23</v>
      </c>
      <c r="M13" s="224" t="s">
        <v>124</v>
      </c>
      <c r="N13" s="161"/>
      <c r="O13" s="161"/>
      <c r="P13" s="195"/>
      <c r="Q13" s="161"/>
      <c r="R13" s="161"/>
      <c r="S13" s="161"/>
      <c r="T13" s="161"/>
    </row>
    <row r="14" spans="1:21" s="5" customFormat="1" ht="14.25" customHeight="1" thickBot="1" x14ac:dyDescent="0.3">
      <c r="A14" s="181" t="s">
        <v>160</v>
      </c>
      <c r="B14" s="42"/>
      <c r="C14" s="43"/>
      <c r="D14" s="43"/>
      <c r="E14" s="43"/>
      <c r="F14" s="43"/>
      <c r="G14" s="43"/>
      <c r="H14" s="43"/>
      <c r="I14" s="46"/>
      <c r="J14" s="47"/>
      <c r="K14" s="48"/>
      <c r="L14" s="49"/>
      <c r="M14" s="225"/>
      <c r="N14" s="199"/>
      <c r="O14" s="199"/>
      <c r="P14" s="233"/>
      <c r="Q14" s="199"/>
      <c r="R14" s="199"/>
      <c r="S14" s="199"/>
      <c r="T14" s="199"/>
      <c r="U14" s="215"/>
    </row>
    <row r="15" spans="1:21" ht="14.25" customHeight="1" x14ac:dyDescent="0.3">
      <c r="A15" s="22"/>
      <c r="B15" s="56" t="s">
        <v>112</v>
      </c>
      <c r="C15" s="57"/>
      <c r="D15" s="59" t="s">
        <v>113</v>
      </c>
      <c r="E15" s="59"/>
      <c r="F15" s="59"/>
      <c r="G15" s="59"/>
      <c r="H15" s="59"/>
      <c r="I15" s="58"/>
      <c r="J15" s="53">
        <v>420</v>
      </c>
      <c r="K15" s="54"/>
      <c r="L15" s="55" t="str">
        <f t="shared" ref="L15:L17" si="0">+IF(A15="","",+A15*J15)</f>
        <v/>
      </c>
      <c r="M15" s="226" t="str">
        <f>IF(A15=0,"",IF(A15&gt;1,(255+127.5*(A15-1)),255))</f>
        <v/>
      </c>
      <c r="N15" s="200" t="s">
        <v>176</v>
      </c>
      <c r="O15" s="201" t="s">
        <v>118</v>
      </c>
      <c r="P15" s="234"/>
      <c r="Q15" s="161"/>
      <c r="R15" s="161">
        <v>210</v>
      </c>
      <c r="S15" s="161"/>
      <c r="T15" s="161">
        <v>105</v>
      </c>
    </row>
    <row r="16" spans="1:21" ht="14.25" customHeight="1" x14ac:dyDescent="0.3">
      <c r="A16" s="22"/>
      <c r="B16" s="144" t="s">
        <v>144</v>
      </c>
      <c r="C16" s="57"/>
      <c r="D16" s="160" t="s">
        <v>152</v>
      </c>
      <c r="E16" s="59"/>
      <c r="F16" s="59"/>
      <c r="G16" s="59"/>
      <c r="H16" s="59"/>
      <c r="I16" s="58"/>
      <c r="J16" s="53">
        <v>620</v>
      </c>
      <c r="K16" s="54"/>
      <c r="L16" s="55" t="str">
        <f t="shared" si="0"/>
        <v/>
      </c>
      <c r="M16" s="226" t="str">
        <f t="shared" ref="M16:M17" si="1">IF(A16=0,"",IF(A16&gt;1,(255+127.5*(A16-1)),255))</f>
        <v/>
      </c>
      <c r="N16" s="200" t="s">
        <v>176</v>
      </c>
      <c r="O16" s="201" t="s">
        <v>118</v>
      </c>
      <c r="P16" s="234"/>
      <c r="Q16" s="161"/>
      <c r="R16" s="161">
        <v>216</v>
      </c>
      <c r="S16" s="161"/>
      <c r="T16" s="161">
        <v>105</v>
      </c>
    </row>
    <row r="17" spans="1:20" ht="14.25" customHeight="1" x14ac:dyDescent="0.3">
      <c r="A17" s="22"/>
      <c r="B17" s="144" t="s">
        <v>170</v>
      </c>
      <c r="C17" s="57"/>
      <c r="D17" s="159" t="s">
        <v>114</v>
      </c>
      <c r="E17" s="59"/>
      <c r="F17" s="59"/>
      <c r="G17" s="59"/>
      <c r="H17" s="59"/>
      <c r="I17" s="58"/>
      <c r="J17" s="53">
        <v>830</v>
      </c>
      <c r="K17" s="54"/>
      <c r="L17" s="55" t="str">
        <f t="shared" si="0"/>
        <v/>
      </c>
      <c r="M17" s="226" t="str">
        <f t="shared" si="1"/>
        <v/>
      </c>
      <c r="N17" s="200" t="s">
        <v>176</v>
      </c>
      <c r="O17" s="201" t="s">
        <v>118</v>
      </c>
      <c r="P17" s="234"/>
      <c r="Q17" s="161"/>
      <c r="R17" s="161">
        <v>216</v>
      </c>
      <c r="S17" s="161"/>
      <c r="T17" s="161">
        <v>105</v>
      </c>
    </row>
    <row r="18" spans="1:20" ht="14.25" customHeight="1" x14ac:dyDescent="0.3">
      <c r="A18" s="22"/>
      <c r="B18" s="144" t="s">
        <v>145</v>
      </c>
      <c r="C18" s="57"/>
      <c r="D18" s="59" t="s">
        <v>106</v>
      </c>
      <c r="E18" s="59"/>
      <c r="F18" s="59"/>
      <c r="G18" s="59"/>
      <c r="H18" s="59"/>
      <c r="I18" s="58"/>
      <c r="J18" s="53">
        <v>1030</v>
      </c>
      <c r="K18" s="54"/>
      <c r="L18" s="152" t="str">
        <f>+IF(A18="","",+A18*J18)</f>
        <v/>
      </c>
      <c r="M18" s="226" t="str">
        <f>IF(A18=0,"",IF(A18&gt;1,(340+340*(A18-1)),340))</f>
        <v/>
      </c>
      <c r="N18" s="202" t="s">
        <v>177</v>
      </c>
      <c r="O18" s="203" t="s">
        <v>139</v>
      </c>
      <c r="P18" s="234"/>
      <c r="Q18" s="161"/>
      <c r="R18" s="161">
        <v>288</v>
      </c>
      <c r="S18" s="161"/>
      <c r="T18" s="161">
        <v>280</v>
      </c>
    </row>
    <row r="19" spans="1:20" ht="14.25" customHeight="1" x14ac:dyDescent="0.3">
      <c r="A19" s="22"/>
      <c r="B19" s="158" t="s">
        <v>146</v>
      </c>
      <c r="C19" s="148"/>
      <c r="D19" s="148" t="s">
        <v>115</v>
      </c>
      <c r="E19" s="148"/>
      <c r="F19" s="148"/>
      <c r="G19" s="148"/>
      <c r="H19" s="148"/>
      <c r="I19" s="149"/>
      <c r="J19" s="153">
        <v>1240</v>
      </c>
      <c r="K19" s="151"/>
      <c r="L19" s="152" t="str">
        <f>+IF(A19="","",+A19*J19)</f>
        <v/>
      </c>
      <c r="M19" s="226" t="str">
        <f t="shared" ref="M19:M21" si="2">IF(A19=0,"",IF(A19&gt;1,(340+340*(A19-1)),340))</f>
        <v/>
      </c>
      <c r="N19" s="202" t="s">
        <v>177</v>
      </c>
      <c r="O19" s="203" t="s">
        <v>139</v>
      </c>
      <c r="P19" s="234"/>
      <c r="Q19" s="161"/>
      <c r="R19" s="161">
        <v>288</v>
      </c>
      <c r="S19" s="161"/>
      <c r="T19" s="161">
        <v>280</v>
      </c>
    </row>
    <row r="20" spans="1:20" ht="14.25" customHeight="1" x14ac:dyDescent="0.3">
      <c r="A20" s="22"/>
      <c r="B20" s="154" t="s">
        <v>147</v>
      </c>
      <c r="C20" s="148"/>
      <c r="D20" s="148" t="s">
        <v>115</v>
      </c>
      <c r="E20" s="148"/>
      <c r="F20" s="148"/>
      <c r="G20" s="148"/>
      <c r="H20" s="148"/>
      <c r="I20" s="149"/>
      <c r="J20" s="150">
        <v>1450</v>
      </c>
      <c r="K20" s="151"/>
      <c r="L20" s="152" t="str">
        <f t="shared" ref="L20:L21" si="3">+IF(A20="","",+A20*J20)</f>
        <v/>
      </c>
      <c r="M20" s="226" t="str">
        <f t="shared" si="2"/>
        <v/>
      </c>
      <c r="N20" s="202" t="s">
        <v>177</v>
      </c>
      <c r="O20" s="203" t="s">
        <v>139</v>
      </c>
      <c r="P20" s="234"/>
      <c r="Q20" s="161"/>
      <c r="R20" s="161">
        <v>288</v>
      </c>
      <c r="S20" s="161"/>
      <c r="T20" s="161">
        <v>280</v>
      </c>
    </row>
    <row r="21" spans="1:20" ht="14.25" customHeight="1" x14ac:dyDescent="0.3">
      <c r="A21" s="22"/>
      <c r="B21" s="154" t="s">
        <v>148</v>
      </c>
      <c r="C21" s="148"/>
      <c r="D21" s="148" t="s">
        <v>115</v>
      </c>
      <c r="E21" s="148"/>
      <c r="F21" s="148"/>
      <c r="G21" s="148"/>
      <c r="H21" s="148"/>
      <c r="I21" s="149"/>
      <c r="J21" s="150">
        <v>1650</v>
      </c>
      <c r="K21" s="151"/>
      <c r="L21" s="152" t="str">
        <f t="shared" si="3"/>
        <v/>
      </c>
      <c r="M21" s="226" t="str">
        <f t="shared" si="2"/>
        <v/>
      </c>
      <c r="N21" s="202" t="s">
        <v>177</v>
      </c>
      <c r="O21" s="203" t="s">
        <v>139</v>
      </c>
      <c r="P21" s="234"/>
      <c r="Q21" s="161"/>
      <c r="R21" s="161">
        <v>288</v>
      </c>
      <c r="S21" s="161"/>
      <c r="T21" s="161">
        <v>280</v>
      </c>
    </row>
    <row r="22" spans="1:20" ht="14.25" customHeight="1" x14ac:dyDescent="0.3">
      <c r="A22" s="22"/>
      <c r="B22" s="154"/>
      <c r="C22" s="148"/>
      <c r="D22" s="148"/>
      <c r="E22" s="148"/>
      <c r="F22" s="148"/>
      <c r="G22" s="148"/>
      <c r="H22" s="148"/>
      <c r="I22" s="149"/>
      <c r="J22" s="150"/>
      <c r="K22" s="151"/>
      <c r="L22" s="152"/>
      <c r="M22" s="226"/>
      <c r="N22" s="202"/>
      <c r="O22" s="203"/>
      <c r="P22" s="234"/>
      <c r="Q22" s="161"/>
      <c r="R22" s="161"/>
      <c r="S22" s="161"/>
      <c r="T22" s="161"/>
    </row>
    <row r="23" spans="1:20" ht="14.25" customHeight="1" x14ac:dyDescent="0.3">
      <c r="A23" s="22"/>
      <c r="B23" s="154" t="s">
        <v>149</v>
      </c>
      <c r="C23" s="148"/>
      <c r="D23" s="148" t="s">
        <v>115</v>
      </c>
      <c r="E23" s="148"/>
      <c r="F23" s="148"/>
      <c r="G23" s="148"/>
      <c r="H23" s="148"/>
      <c r="I23" s="149"/>
      <c r="J23" s="150">
        <v>1030</v>
      </c>
      <c r="K23" s="151"/>
      <c r="L23" s="55" t="str">
        <f t="shared" ref="L23:L24" si="4">+IF(A23="","",+A23*J23)</f>
        <v/>
      </c>
      <c r="M23" s="226" t="str">
        <f>IF(A23=0,"",IF(A23&gt;1,(255+127.5*(A23-1)),255))</f>
        <v/>
      </c>
      <c r="N23" s="200" t="s">
        <v>176</v>
      </c>
      <c r="O23" s="201" t="s">
        <v>118</v>
      </c>
      <c r="P23" s="234"/>
      <c r="Q23" s="161"/>
      <c r="R23" s="161">
        <v>216</v>
      </c>
      <c r="S23" s="161"/>
      <c r="T23" s="161">
        <v>105</v>
      </c>
    </row>
    <row r="24" spans="1:20" ht="14.25" customHeight="1" x14ac:dyDescent="0.3">
      <c r="A24" s="22"/>
      <c r="B24" s="154" t="s">
        <v>150</v>
      </c>
      <c r="C24" s="148"/>
      <c r="D24" s="148" t="s">
        <v>115</v>
      </c>
      <c r="E24" s="148"/>
      <c r="F24" s="148"/>
      <c r="G24" s="148"/>
      <c r="H24" s="148"/>
      <c r="I24" s="149"/>
      <c r="J24" s="150">
        <v>1450</v>
      </c>
      <c r="K24" s="151"/>
      <c r="L24" s="55" t="str">
        <f t="shared" si="4"/>
        <v/>
      </c>
      <c r="M24" s="226" t="str">
        <f>IF(A24=0,"",IF(A24&gt;1,(340+340*(A24-1)),340))</f>
        <v/>
      </c>
      <c r="N24" s="202" t="s">
        <v>177</v>
      </c>
      <c r="O24" s="203" t="s">
        <v>139</v>
      </c>
      <c r="P24" s="234"/>
      <c r="Q24" s="161"/>
      <c r="R24" s="161">
        <v>288</v>
      </c>
      <c r="S24" s="161"/>
      <c r="T24" s="161">
        <v>280</v>
      </c>
    </row>
    <row r="25" spans="1:20" ht="14.25" customHeight="1" x14ac:dyDescent="0.3">
      <c r="A25" s="22"/>
      <c r="B25" s="154"/>
      <c r="C25" s="148"/>
      <c r="D25" s="148"/>
      <c r="E25" s="148"/>
      <c r="F25" s="148"/>
      <c r="G25" s="148"/>
      <c r="H25" s="148"/>
      <c r="I25" s="149"/>
      <c r="J25" s="150"/>
      <c r="K25" s="151"/>
      <c r="L25" s="152"/>
      <c r="M25" s="226"/>
      <c r="N25" s="202"/>
      <c r="O25" s="203"/>
      <c r="P25" s="234"/>
      <c r="Q25" s="161"/>
      <c r="R25" s="161"/>
      <c r="S25" s="161"/>
      <c r="T25" s="161"/>
    </row>
    <row r="26" spans="1:20" ht="14.25" customHeight="1" x14ac:dyDescent="0.3">
      <c r="A26" s="22"/>
      <c r="B26" s="56" t="s">
        <v>27</v>
      </c>
      <c r="C26" s="57"/>
      <c r="D26" s="145" t="s">
        <v>136</v>
      </c>
      <c r="E26" s="57"/>
      <c r="F26" s="57"/>
      <c r="G26" s="57"/>
      <c r="H26" s="57"/>
      <c r="I26" s="58"/>
      <c r="J26" s="53">
        <v>110</v>
      </c>
      <c r="K26" s="54"/>
      <c r="L26" s="55" t="str">
        <f>+IF(A26="","",+A26*J26)</f>
        <v/>
      </c>
      <c r="M26" s="226" t="str">
        <f>IF(A26=0,"",A26*42.5)</f>
        <v/>
      </c>
      <c r="N26" s="204">
        <v>42.5</v>
      </c>
      <c r="O26" s="201" t="s">
        <v>123</v>
      </c>
      <c r="P26" s="234"/>
      <c r="Q26" s="161"/>
      <c r="R26" s="161">
        <v>18</v>
      </c>
      <c r="S26" s="161"/>
      <c r="T26" s="161">
        <v>17.5</v>
      </c>
    </row>
    <row r="27" spans="1:20" ht="14.25" customHeight="1" x14ac:dyDescent="0.3">
      <c r="A27" s="23"/>
      <c r="B27" s="144" t="s">
        <v>137</v>
      </c>
      <c r="C27" s="57"/>
      <c r="D27" s="145"/>
      <c r="E27" s="57"/>
      <c r="F27" s="57"/>
      <c r="G27" s="57"/>
      <c r="H27" s="57"/>
      <c r="I27" s="58"/>
      <c r="J27" s="53">
        <v>20</v>
      </c>
      <c r="K27" s="54"/>
      <c r="L27" s="55" t="str">
        <f>+IF(A27="","",+A27*J27)</f>
        <v/>
      </c>
      <c r="M27" s="226"/>
      <c r="N27" s="202"/>
      <c r="O27" s="201"/>
      <c r="P27" s="234"/>
      <c r="Q27" s="161"/>
      <c r="R27" s="161"/>
      <c r="S27" s="161"/>
      <c r="T27" s="161"/>
    </row>
    <row r="28" spans="1:20" ht="14.25" customHeight="1" x14ac:dyDescent="0.3">
      <c r="A28" s="23"/>
      <c r="B28" s="56" t="s">
        <v>107</v>
      </c>
      <c r="C28" s="57"/>
      <c r="D28" s="57" t="s">
        <v>105</v>
      </c>
      <c r="E28" s="57"/>
      <c r="F28" s="57"/>
      <c r="G28" s="57"/>
      <c r="H28" s="57"/>
      <c r="I28" s="58"/>
      <c r="J28" s="53">
        <v>790</v>
      </c>
      <c r="K28" s="54"/>
      <c r="L28" s="55" t="str">
        <f>+IF(A28="","",+A28*J28)</f>
        <v/>
      </c>
      <c r="M28" s="226" t="str">
        <f>IF(A28=0,"",IF(A28&gt;1,(170+85*(A28-1)),170))</f>
        <v/>
      </c>
      <c r="N28" s="202" t="s">
        <v>175</v>
      </c>
      <c r="O28" s="201" t="s">
        <v>119</v>
      </c>
      <c r="P28" s="234"/>
      <c r="Q28" s="161"/>
      <c r="R28" s="161">
        <v>36</v>
      </c>
      <c r="S28" s="161"/>
      <c r="T28" s="161">
        <v>70</v>
      </c>
    </row>
    <row r="29" spans="1:20" ht="14.25" customHeight="1" x14ac:dyDescent="0.3">
      <c r="A29" s="135"/>
      <c r="B29" s="137" t="s">
        <v>108</v>
      </c>
      <c r="C29" s="68"/>
      <c r="D29" s="68"/>
      <c r="E29" s="68"/>
      <c r="F29" s="68"/>
      <c r="G29" s="68"/>
      <c r="H29" s="68"/>
      <c r="I29" s="69"/>
      <c r="J29" s="53"/>
      <c r="K29" s="54"/>
      <c r="L29" s="55"/>
      <c r="M29" s="226"/>
      <c r="N29" s="202"/>
      <c r="O29" s="201"/>
      <c r="P29" s="234"/>
      <c r="Q29" s="161"/>
      <c r="R29" s="161"/>
      <c r="S29" s="161"/>
      <c r="T29" s="161"/>
    </row>
    <row r="30" spans="1:20" ht="14.25" customHeight="1" thickBot="1" x14ac:dyDescent="0.35">
      <c r="A30" s="135"/>
      <c r="B30" s="136"/>
      <c r="C30" s="68"/>
      <c r="D30" s="68"/>
      <c r="E30" s="68"/>
      <c r="F30" s="68"/>
      <c r="G30" s="68"/>
      <c r="H30" s="68"/>
      <c r="I30" s="69"/>
      <c r="J30" s="53"/>
      <c r="K30" s="54"/>
      <c r="L30" s="55"/>
      <c r="M30" s="226"/>
      <c r="N30" s="202"/>
      <c r="O30" s="201"/>
      <c r="P30" s="234"/>
      <c r="Q30" s="161"/>
      <c r="R30" s="161"/>
      <c r="S30" s="161"/>
      <c r="T30" s="161"/>
    </row>
    <row r="31" spans="1:20" ht="14.25" customHeight="1" x14ac:dyDescent="0.3">
      <c r="A31" s="135"/>
      <c r="B31" s="246" t="s">
        <v>171</v>
      </c>
      <c r="C31" s="247"/>
      <c r="D31" s="247"/>
      <c r="E31" s="247"/>
      <c r="F31" s="247"/>
      <c r="G31" s="247"/>
      <c r="H31" s="247"/>
      <c r="I31" s="248"/>
      <c r="J31" s="53"/>
      <c r="K31" s="54"/>
      <c r="L31" s="55"/>
      <c r="M31" s="226"/>
      <c r="N31" s="202"/>
      <c r="O31" s="201"/>
      <c r="P31" s="234"/>
      <c r="Q31" s="161"/>
      <c r="R31" s="161"/>
      <c r="S31" s="161"/>
      <c r="T31" s="161"/>
    </row>
    <row r="32" spans="1:20" ht="14.25" customHeight="1" thickBot="1" x14ac:dyDescent="0.4">
      <c r="A32" s="135"/>
      <c r="B32" s="249" t="s">
        <v>151</v>
      </c>
      <c r="C32" s="250"/>
      <c r="D32" s="250"/>
      <c r="E32" s="250"/>
      <c r="F32" s="250"/>
      <c r="G32" s="250"/>
      <c r="H32" s="250"/>
      <c r="I32" s="251"/>
      <c r="J32" s="53"/>
      <c r="K32" s="54"/>
      <c r="L32" s="55"/>
      <c r="M32" s="226"/>
      <c r="N32" s="202"/>
      <c r="O32" s="201"/>
      <c r="P32" s="234"/>
      <c r="Q32" s="161"/>
      <c r="R32" s="161"/>
      <c r="S32" s="161"/>
      <c r="T32" s="161"/>
    </row>
    <row r="33" spans="1:21" ht="14.25" customHeight="1" x14ac:dyDescent="0.3">
      <c r="A33" s="135"/>
      <c r="B33" s="75"/>
      <c r="C33" s="60"/>
      <c r="D33" s="60"/>
      <c r="E33" s="60"/>
      <c r="F33" s="60"/>
      <c r="G33" s="60"/>
      <c r="H33" s="60"/>
      <c r="I33" s="138"/>
      <c r="J33" s="53"/>
      <c r="K33" s="54"/>
      <c r="L33" s="55"/>
      <c r="M33" s="226"/>
      <c r="N33" s="202"/>
      <c r="O33" s="201"/>
      <c r="P33" s="234"/>
      <c r="Q33" s="161"/>
      <c r="R33" s="161"/>
      <c r="S33" s="161"/>
      <c r="T33" s="161"/>
    </row>
    <row r="34" spans="1:21" s="5" customFormat="1" ht="14.25" customHeight="1" thickBot="1" x14ac:dyDescent="0.35">
      <c r="A34" s="62" t="s">
        <v>25</v>
      </c>
      <c r="B34" s="42"/>
      <c r="C34" s="43"/>
      <c r="D34" s="43"/>
      <c r="E34" s="43"/>
      <c r="F34" s="43"/>
      <c r="G34" s="43"/>
      <c r="H34" s="43"/>
      <c r="I34" s="46"/>
      <c r="J34" s="63"/>
      <c r="K34" s="64"/>
      <c r="L34" s="65"/>
      <c r="M34" s="227"/>
      <c r="N34" s="202"/>
      <c r="O34" s="201"/>
      <c r="P34" s="234"/>
      <c r="Q34" s="199"/>
      <c r="R34" s="199"/>
      <c r="S34" s="199"/>
      <c r="T34" s="199"/>
      <c r="U34" s="215"/>
    </row>
    <row r="35" spans="1:21" ht="14.25" customHeight="1" x14ac:dyDescent="0.3">
      <c r="A35" s="31"/>
      <c r="B35" s="66" t="s">
        <v>126</v>
      </c>
      <c r="C35" s="51"/>
      <c r="D35" s="51"/>
      <c r="E35" s="51"/>
      <c r="F35" s="51"/>
      <c r="G35" s="51"/>
      <c r="H35" s="51"/>
      <c r="I35" s="52"/>
      <c r="J35" s="53"/>
      <c r="K35" s="54"/>
      <c r="L35" s="67"/>
      <c r="M35" s="226"/>
      <c r="N35" s="200"/>
      <c r="O35" s="201"/>
      <c r="P35" s="234"/>
      <c r="Q35" s="161"/>
      <c r="R35" s="161"/>
      <c r="S35" s="161"/>
      <c r="T35" s="161"/>
    </row>
    <row r="36" spans="1:21" ht="14.25" customHeight="1" x14ac:dyDescent="0.3">
      <c r="A36" s="22"/>
      <c r="B36" s="244" t="s">
        <v>127</v>
      </c>
      <c r="C36" s="245"/>
      <c r="D36" s="57"/>
      <c r="E36" s="57"/>
      <c r="F36" s="57"/>
      <c r="G36" s="57"/>
      <c r="H36" s="57"/>
      <c r="I36" s="58"/>
      <c r="J36" s="53">
        <v>325</v>
      </c>
      <c r="K36" s="54"/>
      <c r="L36" s="55" t="str">
        <f>+IF(A36="","",+A36*J36)</f>
        <v/>
      </c>
      <c r="M36" s="226" t="str">
        <f>IF(A36=0,"",A36*42.5)</f>
        <v/>
      </c>
      <c r="N36" s="204">
        <v>42.5</v>
      </c>
      <c r="O36" s="201" t="s">
        <v>123</v>
      </c>
      <c r="P36" s="234"/>
      <c r="Q36" s="161"/>
      <c r="R36" s="161">
        <v>18</v>
      </c>
      <c r="S36" s="161"/>
      <c r="T36" s="161">
        <v>17.5</v>
      </c>
    </row>
    <row r="37" spans="1:21" ht="14.25" customHeight="1" x14ac:dyDescent="0.3">
      <c r="A37" s="22"/>
      <c r="B37" s="244" t="s">
        <v>130</v>
      </c>
      <c r="C37" s="245"/>
      <c r="D37" s="57"/>
      <c r="E37" s="57"/>
      <c r="F37" s="57"/>
      <c r="G37" s="57"/>
      <c r="H37" s="57"/>
      <c r="I37" s="58"/>
      <c r="J37" s="53">
        <v>325</v>
      </c>
      <c r="K37" s="54"/>
      <c r="L37" s="55" t="str">
        <f>+IF(A37="","",+A37*J37)</f>
        <v/>
      </c>
      <c r="M37" s="226"/>
      <c r="N37" s="205" t="s">
        <v>117</v>
      </c>
      <c r="O37" s="206" t="s">
        <v>104</v>
      </c>
      <c r="P37" s="195"/>
      <c r="Q37" s="161"/>
      <c r="R37" s="161"/>
      <c r="S37" s="161"/>
      <c r="T37" s="161"/>
    </row>
    <row r="38" spans="1:21" s="5" customFormat="1" ht="14.25" customHeight="1" thickBot="1" x14ac:dyDescent="0.3">
      <c r="A38" s="62"/>
      <c r="B38" s="42"/>
      <c r="C38" s="43"/>
      <c r="D38" s="43"/>
      <c r="E38" s="43"/>
      <c r="F38" s="43"/>
      <c r="G38" s="43"/>
      <c r="H38" s="43"/>
      <c r="I38" s="46"/>
      <c r="J38" s="63"/>
      <c r="K38" s="64"/>
      <c r="L38" s="55"/>
      <c r="M38" s="226"/>
      <c r="N38" s="207"/>
      <c r="O38" s="208"/>
      <c r="P38" s="233"/>
      <c r="Q38" s="199"/>
      <c r="R38" s="199"/>
      <c r="S38" s="199"/>
      <c r="T38" s="199"/>
      <c r="U38" s="215"/>
    </row>
    <row r="39" spans="1:21" ht="14.25" customHeight="1" x14ac:dyDescent="0.3">
      <c r="A39" s="31"/>
      <c r="B39" s="50" t="s">
        <v>26</v>
      </c>
      <c r="C39" s="51"/>
      <c r="D39" s="155" t="s">
        <v>140</v>
      </c>
      <c r="E39" s="51"/>
      <c r="F39" s="51"/>
      <c r="G39" s="51"/>
      <c r="H39" s="51"/>
      <c r="I39" s="52"/>
      <c r="J39" s="53">
        <v>300</v>
      </c>
      <c r="K39" s="54"/>
      <c r="L39" s="55" t="str">
        <f>+IF(A39="","",+A39*J39)</f>
        <v/>
      </c>
      <c r="M39" s="226" t="str">
        <f>IF(A39=0,"",85)</f>
        <v/>
      </c>
      <c r="N39" s="205">
        <v>85</v>
      </c>
      <c r="O39" s="206" t="s">
        <v>120</v>
      </c>
      <c r="P39" s="195"/>
      <c r="Q39" s="161"/>
      <c r="R39" s="161">
        <v>36</v>
      </c>
      <c r="S39" s="161"/>
      <c r="T39" s="161">
        <v>35</v>
      </c>
    </row>
    <row r="40" spans="1:21" ht="14.25" customHeight="1" x14ac:dyDescent="0.3">
      <c r="A40" s="22"/>
      <c r="B40" s="56" t="s">
        <v>109</v>
      </c>
      <c r="C40" s="57"/>
      <c r="D40" s="145" t="s">
        <v>140</v>
      </c>
      <c r="E40" s="57"/>
      <c r="F40" s="57"/>
      <c r="G40" s="57"/>
      <c r="H40" s="57"/>
      <c r="I40" s="58"/>
      <c r="J40" s="53">
        <v>180</v>
      </c>
      <c r="K40" s="54"/>
      <c r="L40" s="55" t="str">
        <f>+IF(A40="","",+A40*J40)</f>
        <v/>
      </c>
      <c r="M40" s="226" t="str">
        <f>IF(A40=0,"",85)</f>
        <v/>
      </c>
      <c r="N40" s="205">
        <v>85</v>
      </c>
      <c r="O40" s="209" t="s">
        <v>120</v>
      </c>
      <c r="P40" s="195"/>
      <c r="Q40" s="161"/>
      <c r="R40" s="161">
        <v>36</v>
      </c>
      <c r="S40" s="161"/>
      <c r="T40" s="161">
        <v>35</v>
      </c>
    </row>
    <row r="41" spans="1:21" ht="14.25" customHeight="1" x14ac:dyDescent="0.3">
      <c r="A41" s="24"/>
      <c r="B41" s="56" t="s">
        <v>110</v>
      </c>
      <c r="C41" s="68"/>
      <c r="D41" s="68"/>
      <c r="E41" s="68"/>
      <c r="F41" s="68"/>
      <c r="G41" s="68"/>
      <c r="H41" s="68"/>
      <c r="I41" s="69"/>
      <c r="J41" s="53">
        <v>110</v>
      </c>
      <c r="K41" s="54"/>
      <c r="L41" s="55" t="str">
        <f>+IF(A41="","",+A41*J41)</f>
        <v/>
      </c>
      <c r="M41" s="226"/>
      <c r="N41" s="205" t="s">
        <v>117</v>
      </c>
      <c r="O41" s="209"/>
      <c r="P41" s="195"/>
      <c r="Q41" s="161"/>
      <c r="R41" s="161"/>
      <c r="S41" s="161"/>
      <c r="T41" s="161"/>
    </row>
    <row r="42" spans="1:21" s="5" customFormat="1" ht="14.25" customHeight="1" thickBot="1" x14ac:dyDescent="0.3">
      <c r="A42" s="62"/>
      <c r="B42" s="42"/>
      <c r="C42" s="43"/>
      <c r="D42" s="43"/>
      <c r="E42" s="43"/>
      <c r="F42" s="43"/>
      <c r="G42" s="43"/>
      <c r="H42" s="43"/>
      <c r="I42" s="46"/>
      <c r="J42" s="72"/>
      <c r="K42" s="73"/>
      <c r="L42" s="74"/>
      <c r="M42" s="227"/>
      <c r="N42" s="207"/>
      <c r="O42" s="210"/>
      <c r="P42" s="233"/>
      <c r="Q42" s="199"/>
      <c r="R42" s="199"/>
      <c r="S42" s="199"/>
      <c r="T42" s="199"/>
      <c r="U42" s="215"/>
    </row>
    <row r="43" spans="1:21" ht="14.25" customHeight="1" x14ac:dyDescent="0.3">
      <c r="A43" s="31"/>
      <c r="B43" s="75"/>
      <c r="C43" s="51"/>
      <c r="D43" s="51"/>
      <c r="E43" s="51"/>
      <c r="F43" s="51"/>
      <c r="G43" s="51"/>
      <c r="H43" s="51"/>
      <c r="I43" s="52"/>
      <c r="J43" s="217"/>
      <c r="K43" s="54"/>
      <c r="L43" s="55" t="str">
        <f t="shared" ref="L43:L47" si="5">+IF(A43="","",+A43*J43)</f>
        <v/>
      </c>
      <c r="M43" s="226"/>
      <c r="N43" s="205" t="s">
        <v>117</v>
      </c>
      <c r="O43" s="209"/>
      <c r="P43" s="195"/>
      <c r="Q43" s="161"/>
      <c r="R43" s="161"/>
      <c r="S43" s="161"/>
      <c r="T43" s="161"/>
    </row>
    <row r="44" spans="1:21" ht="14.25" customHeight="1" x14ac:dyDescent="0.3">
      <c r="A44" s="140"/>
      <c r="B44" s="144"/>
      <c r="C44" s="60"/>
      <c r="D44" s="60"/>
      <c r="E44" s="60"/>
      <c r="F44" s="60"/>
      <c r="G44" s="60"/>
      <c r="H44" s="60"/>
      <c r="I44" s="138"/>
      <c r="J44" s="217"/>
      <c r="K44" s="54"/>
      <c r="L44" s="55" t="str">
        <f t="shared" si="5"/>
        <v/>
      </c>
      <c r="M44" s="226"/>
      <c r="N44" s="205" t="s">
        <v>117</v>
      </c>
      <c r="O44" s="209"/>
      <c r="P44" s="195"/>
      <c r="Q44" s="161"/>
      <c r="R44" s="161"/>
      <c r="S44" s="161"/>
      <c r="T44" s="161"/>
    </row>
    <row r="45" spans="1:21" s="5" customFormat="1" ht="14.25" customHeight="1" thickBot="1" x14ac:dyDescent="0.3">
      <c r="A45" s="62" t="s">
        <v>24</v>
      </c>
      <c r="B45" s="42"/>
      <c r="C45" s="43"/>
      <c r="D45" s="43"/>
      <c r="E45" s="43"/>
      <c r="F45" s="43"/>
      <c r="G45" s="43"/>
      <c r="H45" s="43"/>
      <c r="I45" s="46"/>
      <c r="J45" s="63"/>
      <c r="K45" s="64"/>
      <c r="L45" s="65"/>
      <c r="M45" s="227"/>
      <c r="N45" s="207"/>
      <c r="O45" s="210"/>
      <c r="P45" s="233"/>
      <c r="Q45" s="199"/>
      <c r="R45" s="199"/>
      <c r="S45" s="199"/>
      <c r="T45" s="199"/>
      <c r="U45" s="215"/>
    </row>
    <row r="46" spans="1:21" ht="14.25" customHeight="1" x14ac:dyDescent="0.3">
      <c r="A46" s="31"/>
      <c r="B46" s="50" t="s">
        <v>60</v>
      </c>
      <c r="C46" s="51"/>
      <c r="D46" s="51"/>
      <c r="E46" s="51"/>
      <c r="F46" s="51"/>
      <c r="G46" s="51"/>
      <c r="H46" s="51"/>
      <c r="I46" s="52"/>
      <c r="J46" s="53">
        <v>60</v>
      </c>
      <c r="K46" s="54"/>
      <c r="L46" s="55" t="str">
        <f t="shared" si="5"/>
        <v/>
      </c>
      <c r="M46" s="226"/>
      <c r="N46" s="205" t="s">
        <v>121</v>
      </c>
      <c r="O46" s="209"/>
      <c r="P46" s="195"/>
      <c r="Q46" s="161"/>
      <c r="R46" s="161"/>
      <c r="S46" s="161"/>
      <c r="T46" s="161"/>
    </row>
    <row r="47" spans="1:21" ht="14.25" customHeight="1" x14ac:dyDescent="0.3">
      <c r="A47" s="139"/>
      <c r="B47" s="56" t="s">
        <v>111</v>
      </c>
      <c r="C47" s="51"/>
      <c r="D47" s="51"/>
      <c r="E47" s="51"/>
      <c r="F47" s="51"/>
      <c r="G47" s="51"/>
      <c r="H47" s="51"/>
      <c r="I47" s="52"/>
      <c r="J47" s="53">
        <v>110</v>
      </c>
      <c r="K47" s="54"/>
      <c r="L47" s="55" t="str">
        <f t="shared" si="5"/>
        <v/>
      </c>
      <c r="M47" s="226"/>
      <c r="N47" s="205" t="s">
        <v>117</v>
      </c>
      <c r="O47" s="209"/>
      <c r="P47" s="195"/>
      <c r="Q47" s="161"/>
      <c r="R47" s="161"/>
      <c r="S47" s="161"/>
      <c r="T47" s="161"/>
    </row>
    <row r="48" spans="1:21" s="5" customFormat="1" ht="14.25" customHeight="1" thickBot="1" x14ac:dyDescent="0.3">
      <c r="A48" s="62" t="s">
        <v>104</v>
      </c>
      <c r="B48" s="42"/>
      <c r="C48" s="43"/>
      <c r="D48" s="43"/>
      <c r="E48" s="43"/>
      <c r="F48" s="43"/>
      <c r="G48" s="43"/>
      <c r="H48" s="43"/>
      <c r="I48" s="46"/>
      <c r="J48" s="63"/>
      <c r="K48" s="64"/>
      <c r="L48" s="65"/>
      <c r="M48" s="227"/>
      <c r="N48" s="207"/>
      <c r="O48" s="210"/>
      <c r="P48" s="233"/>
      <c r="Q48" s="199"/>
      <c r="R48" s="199"/>
      <c r="S48" s="199"/>
      <c r="T48" s="199"/>
      <c r="U48" s="215"/>
    </row>
    <row r="49" spans="1:20" ht="14.25" customHeight="1" x14ac:dyDescent="0.3">
      <c r="A49" s="22"/>
      <c r="B49" s="56" t="s">
        <v>116</v>
      </c>
      <c r="C49" s="57"/>
      <c r="D49" s="141" t="s">
        <v>28</v>
      </c>
      <c r="E49" s="57"/>
      <c r="F49" s="57"/>
      <c r="G49" s="57"/>
      <c r="H49" s="57"/>
      <c r="I49" s="58"/>
      <c r="J49" s="53">
        <v>660</v>
      </c>
      <c r="K49" s="54"/>
      <c r="L49" s="55" t="str">
        <f>+IF(A49="","",+A49*J49)</f>
        <v/>
      </c>
      <c r="M49" s="226" t="str">
        <f>IF(A49=0,"",IF(A49&gt;1,(170+85*(A49-1)),170))</f>
        <v/>
      </c>
      <c r="N49" s="211" t="s">
        <v>174</v>
      </c>
      <c r="O49" s="212" t="s">
        <v>119</v>
      </c>
      <c r="P49" s="195"/>
      <c r="Q49" s="161"/>
      <c r="R49" s="216">
        <v>72</v>
      </c>
      <c r="S49" s="216"/>
      <c r="T49" s="216">
        <v>70</v>
      </c>
    </row>
    <row r="50" spans="1:20" ht="14.25" customHeight="1" x14ac:dyDescent="0.3">
      <c r="A50" s="24"/>
      <c r="B50" s="56" t="s">
        <v>29</v>
      </c>
      <c r="C50" s="57"/>
      <c r="D50" s="57" t="s">
        <v>30</v>
      </c>
      <c r="E50" s="57"/>
      <c r="F50" s="57"/>
      <c r="G50" s="57"/>
      <c r="H50" s="57"/>
      <c r="I50" s="58"/>
      <c r="J50" s="150">
        <v>300</v>
      </c>
      <c r="K50" s="54"/>
      <c r="L50" s="55" t="str">
        <f>+IF(A50="","",+A50*J50)</f>
        <v/>
      </c>
      <c r="M50" s="226" t="str">
        <f>IF(A50=0,"",IF(A50&gt;1,(63.75+31.87*(A50-1)),63.75))</f>
        <v/>
      </c>
      <c r="N50" s="205" t="s">
        <v>173</v>
      </c>
      <c r="O50" s="212" t="s">
        <v>122</v>
      </c>
      <c r="P50" s="195"/>
      <c r="Q50" s="161"/>
      <c r="R50" s="161">
        <v>36</v>
      </c>
      <c r="S50" s="161"/>
      <c r="T50" s="161">
        <v>17.5</v>
      </c>
    </row>
    <row r="51" spans="1:20" ht="14.25" customHeight="1" thickBot="1" x14ac:dyDescent="0.35">
      <c r="A51" s="172" t="s">
        <v>155</v>
      </c>
      <c r="B51" s="76"/>
      <c r="C51" s="43"/>
      <c r="D51" s="43"/>
      <c r="E51" s="43"/>
      <c r="F51" s="43"/>
      <c r="G51" s="43"/>
      <c r="H51" s="43"/>
      <c r="I51" s="46"/>
      <c r="J51" s="53"/>
      <c r="K51" s="54"/>
      <c r="L51" s="55"/>
      <c r="M51" s="226"/>
      <c r="N51" s="205"/>
      <c r="O51" s="212"/>
      <c r="P51" s="195"/>
      <c r="Q51" s="161"/>
      <c r="R51" s="161"/>
      <c r="S51" s="161"/>
      <c r="T51" s="161"/>
    </row>
    <row r="52" spans="1:20" ht="14.25" customHeight="1" x14ac:dyDescent="0.3">
      <c r="A52" s="135"/>
      <c r="B52" s="175" t="s">
        <v>156</v>
      </c>
      <c r="C52" s="173" t="s">
        <v>164</v>
      </c>
      <c r="D52" s="68"/>
      <c r="E52" s="68"/>
      <c r="F52" s="68"/>
      <c r="G52" s="68"/>
      <c r="H52" s="68"/>
      <c r="I52" s="69"/>
      <c r="J52" s="217"/>
      <c r="K52" s="54"/>
      <c r="L52" s="55" t="str">
        <f>+IF(A52="","",+A52*J52)</f>
        <v/>
      </c>
      <c r="M52" s="226"/>
      <c r="N52" s="205"/>
      <c r="O52" s="212"/>
      <c r="P52" s="195"/>
      <c r="Q52" s="161"/>
      <c r="R52" s="161"/>
      <c r="S52" s="161"/>
      <c r="T52" s="161"/>
    </row>
    <row r="53" spans="1:20" ht="14.25" customHeight="1" x14ac:dyDescent="0.3">
      <c r="A53" s="135"/>
      <c r="B53" s="144" t="s">
        <v>157</v>
      </c>
      <c r="C53" s="173" t="s">
        <v>164</v>
      </c>
      <c r="D53" s="68"/>
      <c r="E53" s="68"/>
      <c r="F53" s="68"/>
      <c r="G53" s="68"/>
      <c r="H53" s="68"/>
      <c r="I53" s="69"/>
      <c r="J53" s="150"/>
      <c r="K53" s="54"/>
      <c r="L53" s="55" t="str">
        <f>+IF(A53="","",+A53*J53)</f>
        <v/>
      </c>
      <c r="M53" s="226"/>
      <c r="N53" s="205"/>
      <c r="O53" s="212"/>
      <c r="P53" s="195"/>
      <c r="Q53" s="161"/>
      <c r="R53" s="161"/>
      <c r="S53" s="161"/>
      <c r="T53" s="161"/>
    </row>
    <row r="54" spans="1:20" ht="14.25" customHeight="1" thickBot="1" x14ac:dyDescent="0.3">
      <c r="A54" s="172" t="s">
        <v>161</v>
      </c>
      <c r="B54" s="76"/>
      <c r="C54" s="43"/>
      <c r="D54" s="43"/>
      <c r="E54" s="43"/>
      <c r="F54" s="43"/>
      <c r="G54" s="43"/>
      <c r="H54" s="43"/>
      <c r="I54" s="43"/>
      <c r="J54" s="183"/>
      <c r="K54" s="184"/>
      <c r="L54" s="185"/>
      <c r="M54" s="228"/>
      <c r="O54" s="213"/>
    </row>
    <row r="55" spans="1:20" ht="18" customHeight="1" x14ac:dyDescent="0.3">
      <c r="A55" s="140"/>
      <c r="B55" s="186"/>
      <c r="C55" s="60"/>
      <c r="D55" s="60"/>
      <c r="E55" s="60"/>
      <c r="F55" s="60"/>
      <c r="G55" s="60"/>
      <c r="H55" s="60"/>
      <c r="I55" s="60"/>
      <c r="J55" s="77"/>
      <c r="K55" s="191"/>
      <c r="L55" s="192"/>
      <c r="M55" s="228"/>
    </row>
    <row r="56" spans="1:20" ht="14.5" customHeight="1" x14ac:dyDescent="0.3">
      <c r="A56" s="182"/>
      <c r="B56" s="189"/>
      <c r="C56" s="187"/>
      <c r="D56" s="60"/>
      <c r="E56" s="60"/>
      <c r="F56" s="60"/>
      <c r="G56" s="60"/>
      <c r="H56" s="60"/>
      <c r="I56" s="60"/>
      <c r="J56" s="77"/>
      <c r="K56" s="191"/>
      <c r="L56" s="192"/>
      <c r="M56" s="228"/>
    </row>
    <row r="57" spans="1:20" ht="15.65" customHeight="1" x14ac:dyDescent="0.25">
      <c r="A57" s="60"/>
      <c r="B57" s="190"/>
      <c r="C57" s="187"/>
      <c r="D57" s="60"/>
      <c r="E57" s="60"/>
      <c r="F57" s="60"/>
      <c r="G57" s="60"/>
      <c r="H57" s="60"/>
      <c r="I57" s="60"/>
      <c r="J57" s="60"/>
      <c r="K57" s="60"/>
      <c r="L57" s="77"/>
      <c r="M57" s="228"/>
    </row>
    <row r="58" spans="1:20" ht="19.399999999999999" customHeight="1" x14ac:dyDescent="0.25">
      <c r="A58" s="60"/>
      <c r="B58" s="188"/>
      <c r="C58" s="187"/>
      <c r="D58" s="60"/>
      <c r="E58" s="60"/>
      <c r="F58" s="60"/>
      <c r="G58" s="51"/>
      <c r="H58" s="60"/>
      <c r="I58" s="60"/>
      <c r="J58" s="60"/>
      <c r="K58" s="60"/>
      <c r="L58" s="77"/>
      <c r="M58" s="228"/>
    </row>
    <row r="59" spans="1:20" ht="42.65" customHeight="1" x14ac:dyDescent="0.25">
      <c r="A59" s="242" t="s">
        <v>143</v>
      </c>
      <c r="B59" s="243"/>
      <c r="C59" s="243"/>
      <c r="D59" s="243"/>
      <c r="E59" s="243"/>
      <c r="F59" s="243"/>
      <c r="G59" s="243"/>
      <c r="H59" s="78"/>
      <c r="I59" s="71"/>
      <c r="J59" s="174" t="s">
        <v>159</v>
      </c>
      <c r="K59" s="79"/>
      <c r="L59" s="70" t="str">
        <f>+IF(SUM(L15:L50)=0,"",SUM(L15:L50))</f>
        <v/>
      </c>
      <c r="M59" s="228"/>
    </row>
    <row r="60" spans="1:20" ht="17.149999999999999" customHeight="1" x14ac:dyDescent="0.25">
      <c r="A60" s="176"/>
      <c r="B60" s="177"/>
      <c r="C60" s="177"/>
      <c r="D60" s="177"/>
      <c r="E60" s="177"/>
      <c r="F60" s="177"/>
      <c r="G60" s="177"/>
      <c r="H60" s="178"/>
      <c r="I60" s="71"/>
      <c r="J60" s="180" t="s">
        <v>158</v>
      </c>
      <c r="K60" s="179"/>
      <c r="L60" s="53" t="str">
        <f>+IF(SUM(L52:L53)=0,"",SUM(L52:L53))</f>
        <v/>
      </c>
      <c r="M60" s="228"/>
    </row>
    <row r="61" spans="1:20" ht="3" customHeight="1" x14ac:dyDescent="0.3">
      <c r="A61" s="80"/>
      <c r="B61" s="60"/>
      <c r="C61" s="60"/>
      <c r="D61" s="60"/>
      <c r="E61" s="60"/>
      <c r="F61" s="60"/>
      <c r="G61" s="81"/>
      <c r="H61" s="81"/>
      <c r="I61" s="56"/>
      <c r="J61" s="82"/>
      <c r="K61" s="82"/>
      <c r="L61" s="67"/>
      <c r="M61" s="228"/>
    </row>
    <row r="62" spans="1:20" ht="13" x14ac:dyDescent="0.3">
      <c r="A62" s="142" t="s">
        <v>51</v>
      </c>
      <c r="B62" s="253"/>
      <c r="C62" s="254"/>
      <c r="D62" s="254"/>
      <c r="E62" s="84"/>
      <c r="F62" s="13"/>
      <c r="G62" s="85" t="s">
        <v>72</v>
      </c>
      <c r="H62" s="86"/>
      <c r="I62" s="71"/>
      <c r="J62" s="87" t="s">
        <v>32</v>
      </c>
      <c r="K62" s="88">
        <v>100</v>
      </c>
      <c r="L62" s="53" t="str">
        <f>+IF(L59="","",K62)</f>
        <v/>
      </c>
      <c r="M62" s="228"/>
    </row>
    <row r="63" spans="1:20" ht="3" customHeight="1" x14ac:dyDescent="0.3">
      <c r="A63" s="83"/>
      <c r="B63" s="90"/>
      <c r="C63" s="90"/>
      <c r="D63" s="91"/>
      <c r="E63" s="84"/>
      <c r="F63" s="13"/>
      <c r="G63" s="92"/>
      <c r="H63" s="92"/>
      <c r="I63" s="56"/>
      <c r="J63" s="82"/>
      <c r="K63" s="93"/>
      <c r="L63" s="67"/>
      <c r="M63" s="228"/>
    </row>
    <row r="64" spans="1:20" ht="13" x14ac:dyDescent="0.3">
      <c r="A64" s="83" t="s">
        <v>35</v>
      </c>
      <c r="B64" s="253"/>
      <c r="C64" s="254"/>
      <c r="D64" s="254"/>
      <c r="E64" s="84"/>
      <c r="F64" s="13"/>
      <c r="G64" s="86"/>
      <c r="H64" s="86"/>
      <c r="I64" s="95"/>
      <c r="J64" s="87" t="s">
        <v>125</v>
      </c>
      <c r="K64" s="88"/>
      <c r="L64" s="94">
        <f>SUM(M:M)</f>
        <v>0</v>
      </c>
      <c r="M64" s="228"/>
    </row>
    <row r="65" spans="1:14" ht="3" customHeight="1" x14ac:dyDescent="0.3">
      <c r="A65" s="83"/>
      <c r="B65" s="60"/>
      <c r="C65" s="60"/>
      <c r="D65" s="84"/>
      <c r="E65" s="84"/>
      <c r="F65" s="13"/>
      <c r="G65" s="92"/>
      <c r="H65" s="92"/>
      <c r="I65" s="56"/>
      <c r="J65" s="82"/>
      <c r="K65" s="82"/>
      <c r="L65" s="67"/>
      <c r="M65" s="228"/>
    </row>
    <row r="66" spans="1:14" ht="13" x14ac:dyDescent="0.3">
      <c r="A66" s="75"/>
      <c r="B66" s="60"/>
      <c r="C66" s="60"/>
      <c r="D66" s="84"/>
      <c r="E66" s="84"/>
      <c r="F66" s="12"/>
      <c r="G66" s="92"/>
      <c r="H66" s="92"/>
      <c r="I66" s="75"/>
      <c r="J66" s="143" t="s">
        <v>135</v>
      </c>
      <c r="K66" s="88"/>
      <c r="L66" s="89" t="str">
        <f>+IF(L59="","",L59*0.095)</f>
        <v/>
      </c>
      <c r="M66" s="228"/>
    </row>
    <row r="67" spans="1:14" ht="3.75" customHeight="1" x14ac:dyDescent="0.3">
      <c r="A67" s="75"/>
      <c r="B67" s="60"/>
      <c r="C67" s="60"/>
      <c r="D67" s="84"/>
      <c r="E67" s="84"/>
      <c r="F67" s="13"/>
      <c r="G67" s="92"/>
      <c r="H67" s="92"/>
      <c r="I67" s="56"/>
      <c r="J67" s="82"/>
      <c r="K67" s="82"/>
      <c r="L67" s="67"/>
      <c r="M67" s="228"/>
    </row>
    <row r="68" spans="1:14" ht="13" x14ac:dyDescent="0.3">
      <c r="A68" s="95" t="s">
        <v>37</v>
      </c>
      <c r="B68" s="60"/>
      <c r="C68" s="254"/>
      <c r="D68" s="254"/>
      <c r="E68" s="84"/>
      <c r="F68" s="25"/>
      <c r="G68" s="92"/>
      <c r="H68" s="92"/>
      <c r="I68" s="75"/>
      <c r="J68" s="96" t="s">
        <v>33</v>
      </c>
      <c r="K68" s="96"/>
      <c r="L68" s="89" t="str">
        <f>IF(AND(L59="",L60=""),"",SUM(L60,L59,L62,L64,L66))</f>
        <v/>
      </c>
      <c r="M68" s="228"/>
    </row>
    <row r="69" spans="1:14" ht="3" customHeight="1" x14ac:dyDescent="0.3">
      <c r="A69" s="75"/>
      <c r="B69" s="60"/>
      <c r="C69" s="97"/>
      <c r="D69" s="84"/>
      <c r="E69" s="84"/>
      <c r="F69" s="25"/>
      <c r="G69" s="97"/>
      <c r="H69" s="60"/>
      <c r="I69" s="56"/>
      <c r="J69" s="98"/>
      <c r="K69" s="98"/>
      <c r="L69" s="67"/>
      <c r="M69" s="228"/>
    </row>
    <row r="70" spans="1:14" ht="13" x14ac:dyDescent="0.3">
      <c r="A70" s="95" t="s">
        <v>38</v>
      </c>
      <c r="B70" s="60"/>
      <c r="C70" s="253"/>
      <c r="D70" s="254"/>
      <c r="E70" s="97"/>
      <c r="F70" s="25"/>
      <c r="G70" s="99" t="s">
        <v>104</v>
      </c>
      <c r="H70" s="92"/>
      <c r="I70" s="75"/>
      <c r="J70" s="87" t="s">
        <v>49</v>
      </c>
      <c r="K70" s="232">
        <f>+VLOOKUP(D1,A130:B139,2,FALSE)</f>
        <v>0</v>
      </c>
      <c r="L70" s="89" t="str">
        <f>+IF(D1="Manitoba",+IF(L68="","",(L59+L64+L66)*K70),IF(OR(D1="XXX", D1="PEI"),+IF(L68="","",+(L68+L72)*K70),+IF(L68="","",+L68*K70)))</f>
        <v/>
      </c>
      <c r="M70" s="228"/>
    </row>
    <row r="71" spans="1:14" ht="3" customHeight="1" x14ac:dyDescent="0.25">
      <c r="A71" s="75"/>
      <c r="B71" s="60"/>
      <c r="C71" s="97"/>
      <c r="D71" s="97"/>
      <c r="E71" s="97"/>
      <c r="F71" s="97"/>
      <c r="G71" s="100"/>
      <c r="H71" s="60"/>
      <c r="I71" s="56"/>
      <c r="J71" s="82"/>
      <c r="K71" s="101"/>
      <c r="L71" s="67"/>
      <c r="M71" s="228"/>
    </row>
    <row r="72" spans="1:14" ht="13" x14ac:dyDescent="0.3">
      <c r="A72" s="95" t="s">
        <v>36</v>
      </c>
      <c r="B72" s="102"/>
      <c r="C72" s="253"/>
      <c r="D72" s="253"/>
      <c r="E72" s="97"/>
      <c r="F72" s="97"/>
      <c r="G72" s="100" t="s">
        <v>104</v>
      </c>
      <c r="H72" s="60"/>
      <c r="I72" s="75" t="s">
        <v>104</v>
      </c>
      <c r="J72" s="87" t="s">
        <v>50</v>
      </c>
      <c r="K72" s="103">
        <f>+VLOOKUP(D1,A130:C139,3,FALSE)</f>
        <v>0.13</v>
      </c>
      <c r="L72" s="89" t="str">
        <f>+IF(L68="","",+L68*+VLOOKUP(D1,A130:C139,3,FALSE))</f>
        <v/>
      </c>
      <c r="M72" s="228"/>
    </row>
    <row r="73" spans="1:14" ht="3" customHeight="1" x14ac:dyDescent="0.25">
      <c r="A73" s="95"/>
      <c r="B73" s="60"/>
      <c r="C73" s="97"/>
      <c r="D73" s="97"/>
      <c r="E73" s="97"/>
      <c r="F73" s="97"/>
      <c r="G73" s="104"/>
      <c r="H73" s="60"/>
      <c r="I73" s="56"/>
      <c r="J73" s="82"/>
      <c r="K73" s="82"/>
      <c r="L73" s="67"/>
      <c r="M73" s="228"/>
      <c r="N73" s="213"/>
    </row>
    <row r="74" spans="1:14" ht="13.5" customHeight="1" x14ac:dyDescent="0.25">
      <c r="A74" s="95"/>
      <c r="B74" s="60"/>
      <c r="C74" s="97"/>
      <c r="D74" s="97"/>
      <c r="E74" s="97"/>
      <c r="F74" s="97"/>
      <c r="G74" s="105"/>
      <c r="H74" s="60"/>
      <c r="I74" s="56"/>
      <c r="J74" s="87" t="s">
        <v>104</v>
      </c>
      <c r="K74" s="106"/>
      <c r="L74" s="53" t="s">
        <v>104</v>
      </c>
      <c r="M74" s="228"/>
      <c r="N74" s="213"/>
    </row>
    <row r="75" spans="1:14" ht="3" customHeight="1" x14ac:dyDescent="0.25">
      <c r="A75" s="95"/>
      <c r="B75" s="60"/>
      <c r="C75" s="60"/>
      <c r="D75" s="60"/>
      <c r="E75" s="60"/>
      <c r="F75" s="60"/>
      <c r="G75" s="60"/>
      <c r="H75" s="60"/>
      <c r="I75" s="56"/>
      <c r="J75" s="82"/>
      <c r="K75" s="82"/>
      <c r="L75" s="67"/>
      <c r="M75" s="228"/>
      <c r="N75" s="213"/>
    </row>
    <row r="76" spans="1:14" ht="14" x14ac:dyDescent="0.3">
      <c r="A76" s="146" t="s">
        <v>138</v>
      </c>
      <c r="B76" s="51"/>
      <c r="C76" s="51"/>
      <c r="D76" s="51"/>
      <c r="E76" s="51"/>
      <c r="F76" s="51"/>
      <c r="G76" s="51"/>
      <c r="H76" s="51"/>
      <c r="I76" s="56"/>
      <c r="J76" s="107" t="s">
        <v>34</v>
      </c>
      <c r="K76" s="108"/>
      <c r="L76" s="53" t="str">
        <f>+IF(L68="","",+L68+L70+L72)</f>
        <v/>
      </c>
      <c r="M76" s="228"/>
    </row>
    <row r="77" spans="1:14" ht="14.5" thickBot="1" x14ac:dyDescent="0.35">
      <c r="A77" s="109"/>
      <c r="B77" s="60"/>
      <c r="C77" s="60"/>
      <c r="D77" s="60"/>
      <c r="E77" s="60"/>
      <c r="F77" s="60"/>
      <c r="G77" s="60"/>
      <c r="H77" s="60"/>
      <c r="I77" s="60"/>
      <c r="J77" s="110"/>
      <c r="K77" s="111"/>
      <c r="L77" s="77"/>
      <c r="M77" s="228"/>
    </row>
    <row r="78" spans="1:14" ht="18" x14ac:dyDescent="0.4">
      <c r="A78" s="112" t="s">
        <v>54</v>
      </c>
      <c r="B78" s="113"/>
      <c r="C78" s="114"/>
      <c r="D78" s="115"/>
      <c r="E78" s="113"/>
      <c r="F78" s="113"/>
      <c r="G78" s="116" t="s">
        <v>162</v>
      </c>
      <c r="H78" s="116"/>
      <c r="I78" s="117"/>
      <c r="J78" s="118" t="s">
        <v>163</v>
      </c>
      <c r="K78" s="119" t="s">
        <v>55</v>
      </c>
      <c r="L78" s="120"/>
      <c r="M78" s="228"/>
    </row>
    <row r="79" spans="1:14" ht="18.5" thickBot="1" x14ac:dyDescent="0.45">
      <c r="A79" s="121"/>
      <c r="B79" s="122"/>
      <c r="C79" s="123" t="s">
        <v>99</v>
      </c>
      <c r="D79" s="147"/>
      <c r="E79" s="122"/>
      <c r="F79" s="122"/>
      <c r="G79" s="214" t="s">
        <v>172</v>
      </c>
      <c r="H79" s="124"/>
      <c r="I79" s="125"/>
      <c r="J79" s="126"/>
      <c r="K79" s="127"/>
      <c r="L79" s="128"/>
      <c r="M79" s="228"/>
    </row>
    <row r="80" spans="1:14" ht="6.75" customHeight="1" x14ac:dyDescent="0.35">
      <c r="A80" s="129"/>
      <c r="B80" s="129"/>
      <c r="C80" s="130"/>
      <c r="D80" s="131"/>
      <c r="E80" s="129"/>
      <c r="F80" s="130"/>
      <c r="G80" s="129"/>
      <c r="H80" s="129"/>
      <c r="I80" s="132"/>
      <c r="J80" s="130"/>
      <c r="K80" s="111"/>
      <c r="L80" s="77"/>
      <c r="M80" s="228"/>
    </row>
    <row r="81" spans="1:12" ht="6.75" customHeight="1" x14ac:dyDescent="0.25">
      <c r="A81" s="61"/>
      <c r="B81" s="61"/>
      <c r="C81" s="61"/>
      <c r="D81" s="133"/>
      <c r="E81" s="61"/>
      <c r="F81" s="61"/>
      <c r="G81" s="61"/>
      <c r="H81" s="61"/>
      <c r="I81" s="61"/>
      <c r="J81" s="61"/>
      <c r="K81" s="61"/>
      <c r="L81" s="61"/>
    </row>
    <row r="82" spans="1:12" ht="18.75" customHeight="1" x14ac:dyDescent="0.25">
      <c r="A82" s="252" t="s">
        <v>75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</row>
    <row r="83" spans="1:12" ht="10.5" customHeight="1" x14ac:dyDescent="0.35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6.5" customHeight="1" x14ac:dyDescent="0.35">
      <c r="A84" s="11">
        <v>1</v>
      </c>
      <c r="B84" s="15" t="s">
        <v>93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27" customHeight="1" x14ac:dyDescent="0.25">
      <c r="A85" s="61"/>
      <c r="B85" s="61"/>
      <c r="C85" s="61"/>
      <c r="D85" s="133"/>
      <c r="E85" s="61"/>
      <c r="F85" s="61"/>
      <c r="G85" s="61"/>
      <c r="H85" s="61"/>
      <c r="I85" s="61"/>
      <c r="J85" s="61"/>
      <c r="K85" s="61"/>
      <c r="L85" s="61"/>
    </row>
    <row r="86" spans="1:12" ht="18" customHeight="1" x14ac:dyDescent="0.25">
      <c r="A86" s="252" t="s">
        <v>61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</row>
    <row r="87" spans="1:12" ht="10.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6.5" customHeight="1" x14ac:dyDescent="0.35">
      <c r="A88" s="11">
        <v>1</v>
      </c>
      <c r="B88" s="15" t="s">
        <v>62</v>
      </c>
      <c r="C88" s="15"/>
      <c r="D88" s="14"/>
      <c r="E88" s="15"/>
      <c r="F88" s="15"/>
      <c r="G88" s="15"/>
      <c r="H88" s="15"/>
      <c r="I88" s="15"/>
      <c r="J88" s="15"/>
      <c r="K88" s="15"/>
      <c r="L88" s="15"/>
    </row>
    <row r="89" spans="1:12" ht="16.5" customHeight="1" x14ac:dyDescent="0.35">
      <c r="A89" s="11"/>
      <c r="B89" s="15"/>
      <c r="C89" s="15"/>
      <c r="D89" s="14"/>
      <c r="E89" s="15"/>
      <c r="F89" s="15"/>
      <c r="G89" s="15"/>
      <c r="H89" s="15"/>
      <c r="I89" s="15"/>
      <c r="J89" s="15"/>
      <c r="K89" s="15"/>
      <c r="L89" s="15"/>
    </row>
    <row r="90" spans="1:12" ht="16.5" customHeight="1" x14ac:dyDescent="0.35">
      <c r="A90" s="16">
        <v>2</v>
      </c>
      <c r="B90" s="15" t="s">
        <v>63</v>
      </c>
      <c r="C90" s="61"/>
      <c r="D90" s="133"/>
      <c r="E90" s="61"/>
      <c r="F90" s="61"/>
      <c r="G90" s="61"/>
      <c r="H90" s="61"/>
      <c r="I90" s="61"/>
      <c r="J90" s="61"/>
      <c r="K90" s="61"/>
      <c r="L90" s="61"/>
    </row>
    <row r="91" spans="1:12" ht="16.5" customHeight="1" x14ac:dyDescent="0.35">
      <c r="A91" s="16"/>
      <c r="B91" s="15"/>
      <c r="C91" s="61"/>
      <c r="D91" s="133"/>
      <c r="E91" s="61"/>
      <c r="F91" s="61"/>
      <c r="G91" s="61"/>
      <c r="H91" s="61"/>
      <c r="I91" s="61"/>
      <c r="J91" s="61"/>
      <c r="K91" s="61"/>
      <c r="L91" s="61"/>
    </row>
    <row r="92" spans="1:12" ht="16.5" customHeight="1" x14ac:dyDescent="0.35">
      <c r="A92" s="16">
        <v>3</v>
      </c>
      <c r="B92" s="15" t="s">
        <v>64</v>
      </c>
      <c r="C92" s="61"/>
      <c r="D92" s="133"/>
      <c r="E92" s="61"/>
      <c r="F92" s="61"/>
      <c r="G92" s="61"/>
      <c r="H92" s="61"/>
      <c r="I92" s="61"/>
      <c r="J92" s="61"/>
      <c r="K92" s="61"/>
      <c r="L92" s="61"/>
    </row>
    <row r="93" spans="1:12" ht="16.5" customHeight="1" x14ac:dyDescent="0.35">
      <c r="A93" s="16"/>
      <c r="B93" s="15"/>
      <c r="C93" s="61"/>
      <c r="D93" s="133"/>
      <c r="E93" s="61"/>
      <c r="F93" s="61"/>
      <c r="G93" s="61"/>
      <c r="H93" s="61"/>
      <c r="I93" s="61"/>
      <c r="J93" s="61"/>
      <c r="K93" s="61"/>
      <c r="L93" s="61"/>
    </row>
    <row r="94" spans="1:12" ht="16.5" customHeight="1" x14ac:dyDescent="0.35">
      <c r="A94" s="16">
        <v>4</v>
      </c>
      <c r="B94" s="15" t="s">
        <v>65</v>
      </c>
      <c r="C94" s="61"/>
      <c r="D94" s="133"/>
      <c r="E94" s="61"/>
      <c r="F94" s="61"/>
      <c r="G94" s="61"/>
      <c r="H94" s="61"/>
      <c r="I94" s="61"/>
      <c r="J94" s="61"/>
      <c r="K94" s="61"/>
      <c r="L94" s="61"/>
    </row>
    <row r="95" spans="1:12" ht="16.5" customHeight="1" x14ac:dyDescent="0.35">
      <c r="A95" s="16"/>
      <c r="B95" s="134" t="s">
        <v>66</v>
      </c>
      <c r="C95" s="61"/>
      <c r="D95" s="133"/>
      <c r="E95" s="61"/>
      <c r="F95" s="61"/>
      <c r="G95" s="61"/>
      <c r="H95" s="61"/>
      <c r="I95" s="61"/>
      <c r="J95" s="61"/>
      <c r="K95" s="61"/>
      <c r="L95" s="61"/>
    </row>
    <row r="96" spans="1:12" ht="16.5" customHeight="1" x14ac:dyDescent="0.35">
      <c r="A96" s="16"/>
      <c r="B96" s="134"/>
      <c r="C96" s="61"/>
      <c r="D96" s="133"/>
      <c r="E96" s="61"/>
      <c r="F96" s="61"/>
      <c r="G96" s="61"/>
      <c r="H96" s="61"/>
      <c r="I96" s="61"/>
      <c r="J96" s="61"/>
      <c r="K96" s="61"/>
      <c r="L96" s="61"/>
    </row>
    <row r="97" spans="1:12" ht="16.5" customHeight="1" x14ac:dyDescent="0.35">
      <c r="A97" s="16">
        <v>5</v>
      </c>
      <c r="B97" s="15" t="s">
        <v>141</v>
      </c>
      <c r="C97" s="61"/>
      <c r="D97" s="133"/>
      <c r="E97" s="61"/>
      <c r="F97" s="61"/>
      <c r="G97" s="61"/>
      <c r="H97" s="61"/>
      <c r="I97" s="61"/>
      <c r="J97" s="61"/>
      <c r="K97" s="61"/>
      <c r="L97" s="61"/>
    </row>
    <row r="98" spans="1:12" ht="16.5" customHeight="1" x14ac:dyDescent="0.35">
      <c r="A98" s="16"/>
      <c r="B98" s="134" t="s">
        <v>67</v>
      </c>
      <c r="C98" s="61"/>
      <c r="D98" s="133"/>
      <c r="E98" s="61"/>
      <c r="F98" s="61"/>
      <c r="G98" s="61"/>
      <c r="H98" s="61"/>
      <c r="I98" s="61"/>
      <c r="J98" s="61"/>
      <c r="K98" s="61"/>
      <c r="L98" s="61"/>
    </row>
    <row r="99" spans="1:12" ht="16.5" customHeight="1" x14ac:dyDescent="0.35">
      <c r="A99" s="16"/>
      <c r="B99" s="134"/>
      <c r="C99" s="61"/>
      <c r="D99" s="133"/>
      <c r="E99" s="61"/>
      <c r="F99" s="61"/>
      <c r="G99" s="61"/>
      <c r="H99" s="61"/>
      <c r="I99" s="61"/>
      <c r="J99" s="61"/>
      <c r="K99" s="61"/>
      <c r="L99" s="61"/>
    </row>
    <row r="100" spans="1:12" ht="16.5" customHeight="1" x14ac:dyDescent="0.35">
      <c r="A100" s="16">
        <v>6</v>
      </c>
      <c r="B100" s="15" t="s">
        <v>68</v>
      </c>
      <c r="C100" s="61"/>
      <c r="D100" s="133"/>
      <c r="E100" s="61"/>
      <c r="F100" s="61"/>
      <c r="G100" s="61"/>
      <c r="H100" s="61"/>
      <c r="I100" s="61"/>
      <c r="J100" s="61"/>
      <c r="K100" s="61"/>
      <c r="L100" s="61"/>
    </row>
    <row r="101" spans="1:12" ht="16.5" customHeight="1" x14ac:dyDescent="0.35">
      <c r="A101" s="16"/>
      <c r="B101" s="15"/>
      <c r="C101" s="61"/>
      <c r="D101" s="133"/>
      <c r="E101" s="61"/>
      <c r="F101" s="61"/>
      <c r="G101" s="61"/>
      <c r="H101" s="61"/>
      <c r="I101" s="61"/>
      <c r="J101" s="61"/>
      <c r="K101" s="61"/>
      <c r="L101" s="61"/>
    </row>
    <row r="102" spans="1:12" ht="16.5" customHeight="1" x14ac:dyDescent="0.35">
      <c r="A102" s="16">
        <v>7</v>
      </c>
      <c r="B102" s="15" t="s">
        <v>69</v>
      </c>
      <c r="C102" s="61"/>
      <c r="D102" s="133"/>
      <c r="E102" s="61"/>
      <c r="F102" s="61"/>
      <c r="G102" s="61"/>
      <c r="H102" s="61"/>
      <c r="I102" s="61"/>
      <c r="J102" s="61"/>
      <c r="K102" s="61"/>
      <c r="L102" s="61"/>
    </row>
    <row r="103" spans="1:12" ht="16.5" customHeight="1" x14ac:dyDescent="0.35">
      <c r="A103" s="16"/>
      <c r="B103" s="15"/>
      <c r="C103" s="61"/>
      <c r="D103" s="133"/>
      <c r="E103" s="61"/>
      <c r="F103" s="61"/>
      <c r="G103" s="61"/>
      <c r="H103" s="61"/>
      <c r="I103" s="61"/>
      <c r="J103" s="61"/>
      <c r="K103" s="61"/>
      <c r="L103" s="61"/>
    </row>
    <row r="104" spans="1:12" ht="16.5" customHeight="1" x14ac:dyDescent="0.35">
      <c r="A104" s="16">
        <v>8</v>
      </c>
      <c r="B104" s="15" t="s">
        <v>70</v>
      </c>
      <c r="C104" s="61"/>
      <c r="D104" s="133"/>
      <c r="E104" s="61"/>
      <c r="F104" s="61"/>
      <c r="G104" s="61"/>
      <c r="H104" s="61"/>
      <c r="I104" s="61"/>
      <c r="J104" s="61"/>
      <c r="K104" s="61"/>
      <c r="L104" s="61"/>
    </row>
    <row r="105" spans="1:12" ht="16.5" customHeight="1" x14ac:dyDescent="0.35">
      <c r="A105" s="16"/>
      <c r="B105" s="15"/>
      <c r="C105" s="61"/>
      <c r="D105" s="133"/>
      <c r="E105" s="61"/>
      <c r="F105" s="61"/>
      <c r="G105" s="61"/>
      <c r="H105" s="61"/>
      <c r="I105" s="61"/>
      <c r="J105" s="61"/>
      <c r="K105" s="61"/>
      <c r="L105" s="61"/>
    </row>
    <row r="106" spans="1:12" ht="16.5" customHeight="1" x14ac:dyDescent="0.35">
      <c r="A106" s="16">
        <v>9</v>
      </c>
      <c r="B106" s="15" t="s">
        <v>142</v>
      </c>
      <c r="C106" s="61"/>
      <c r="D106" s="133"/>
      <c r="E106" s="61"/>
      <c r="F106" s="61"/>
      <c r="G106" s="61"/>
      <c r="H106" s="61"/>
      <c r="I106" s="61"/>
      <c r="J106" s="61"/>
      <c r="K106" s="61"/>
      <c r="L106" s="61"/>
    </row>
    <row r="107" spans="1:12" ht="16.5" customHeight="1" x14ac:dyDescent="0.3">
      <c r="A107" s="16"/>
      <c r="B107" s="61"/>
      <c r="C107" s="61"/>
      <c r="D107" s="133"/>
      <c r="E107" s="61"/>
      <c r="F107" s="61"/>
      <c r="G107" s="61"/>
      <c r="H107" s="61"/>
      <c r="I107" s="61"/>
      <c r="J107" s="61"/>
      <c r="K107" s="61"/>
      <c r="L107" s="61"/>
    </row>
    <row r="108" spans="1:12" ht="16.5" customHeight="1" x14ac:dyDescent="0.3">
      <c r="A108" s="16"/>
      <c r="B108" s="37"/>
      <c r="C108" s="37"/>
      <c r="D108" s="38"/>
      <c r="E108" s="37"/>
      <c r="F108" s="37"/>
      <c r="G108" s="37"/>
      <c r="H108" s="37"/>
      <c r="I108" s="37"/>
      <c r="J108" s="37"/>
      <c r="K108" s="37"/>
      <c r="L108" s="37"/>
    </row>
    <row r="109" spans="1:12" ht="16.5" customHeight="1" x14ac:dyDescent="0.25">
      <c r="A109" s="39"/>
      <c r="B109" s="37"/>
      <c r="C109" s="37"/>
      <c r="D109" s="38"/>
      <c r="E109" s="37"/>
      <c r="F109" s="37"/>
      <c r="G109" s="37"/>
      <c r="H109" s="37"/>
      <c r="I109" s="37"/>
      <c r="J109" s="37"/>
      <c r="K109" s="37"/>
      <c r="L109" s="37"/>
    </row>
    <row r="110" spans="1:12" ht="16.5" customHeight="1" x14ac:dyDescent="0.25">
      <c r="A110" s="39"/>
      <c r="B110" s="37"/>
      <c r="C110" s="37"/>
      <c r="D110" s="38"/>
      <c r="E110" s="37"/>
      <c r="F110" s="37"/>
      <c r="G110" s="37"/>
      <c r="H110" s="37"/>
      <c r="I110" s="37"/>
      <c r="J110" s="37"/>
      <c r="K110" s="37"/>
      <c r="L110" s="37"/>
    </row>
    <row r="111" spans="1:12" ht="16.5" customHeight="1" x14ac:dyDescent="0.25">
      <c r="A111" s="39"/>
      <c r="B111" s="37"/>
      <c r="C111" s="37"/>
      <c r="D111" s="38"/>
      <c r="E111" s="37"/>
      <c r="F111" s="37"/>
      <c r="G111" s="37"/>
      <c r="H111" s="37"/>
      <c r="I111" s="37"/>
      <c r="J111" s="37"/>
      <c r="K111" s="37"/>
      <c r="L111" s="37"/>
    </row>
    <row r="112" spans="1:12" ht="16.5" customHeight="1" x14ac:dyDescent="0.25">
      <c r="A112" s="39"/>
      <c r="B112" s="37"/>
      <c r="C112" s="37"/>
      <c r="D112" s="38"/>
      <c r="E112" s="37"/>
      <c r="F112" s="37"/>
      <c r="G112" s="37"/>
      <c r="H112" s="37"/>
      <c r="I112" s="37"/>
      <c r="J112" s="37"/>
      <c r="K112" s="37"/>
      <c r="L112" s="37"/>
    </row>
    <row r="113" spans="1:22" ht="16.5" customHeight="1" x14ac:dyDescent="0.25">
      <c r="A113" s="37"/>
      <c r="B113" s="37"/>
      <c r="C113" s="37"/>
      <c r="D113" s="38"/>
      <c r="E113" s="37"/>
      <c r="F113" s="37"/>
      <c r="G113" s="37"/>
      <c r="H113" s="37"/>
      <c r="I113" s="37"/>
      <c r="J113" s="37"/>
      <c r="K113" s="37"/>
      <c r="L113" s="37"/>
    </row>
    <row r="114" spans="1:22" ht="16.5" customHeight="1" x14ac:dyDescent="0.25">
      <c r="A114" s="37"/>
      <c r="B114" s="37"/>
      <c r="C114" s="37"/>
      <c r="D114" s="38"/>
      <c r="E114" s="37"/>
      <c r="F114" s="37"/>
      <c r="G114" s="37"/>
      <c r="H114" s="37"/>
      <c r="I114" s="37"/>
      <c r="J114" s="37"/>
      <c r="K114" s="37"/>
      <c r="L114" s="37"/>
    </row>
    <row r="115" spans="1:22" ht="16.5" customHeight="1" x14ac:dyDescent="0.25">
      <c r="A115" s="37"/>
      <c r="B115" s="37"/>
      <c r="C115" s="37"/>
      <c r="D115" s="38"/>
      <c r="E115" s="37"/>
      <c r="F115" s="37"/>
      <c r="G115" s="37"/>
      <c r="H115" s="37"/>
      <c r="I115" s="37"/>
      <c r="J115" s="37"/>
      <c r="K115" s="37"/>
      <c r="L115" s="37"/>
    </row>
    <row r="116" spans="1:22" ht="16.5" customHeight="1" x14ac:dyDescent="0.25">
      <c r="A116" s="37"/>
      <c r="B116" s="156"/>
      <c r="C116" s="156"/>
      <c r="D116" s="157"/>
      <c r="E116" s="156"/>
      <c r="F116" s="156"/>
      <c r="G116" s="156"/>
      <c r="H116" s="156"/>
      <c r="I116" s="156"/>
      <c r="J116" s="156"/>
      <c r="K116" s="156"/>
      <c r="L116" s="156"/>
    </row>
    <row r="117" spans="1:22" ht="16.5" customHeight="1" x14ac:dyDescent="0.25">
      <c r="A117" s="37"/>
      <c r="B117" s="156"/>
      <c r="C117" s="156"/>
      <c r="D117" s="157"/>
      <c r="E117" s="156"/>
      <c r="F117" s="156"/>
      <c r="G117" s="156"/>
      <c r="H117" s="156"/>
      <c r="I117" s="156"/>
      <c r="J117" s="156"/>
      <c r="K117" s="156"/>
      <c r="L117" s="156"/>
    </row>
    <row r="118" spans="1:22" ht="16.5" customHeight="1" x14ac:dyDescent="0.25">
      <c r="A118" s="37"/>
      <c r="B118" s="156"/>
      <c r="C118" s="156"/>
      <c r="D118" s="157"/>
      <c r="E118" s="156"/>
      <c r="F118" s="156"/>
      <c r="G118" s="156"/>
      <c r="H118" s="156"/>
      <c r="I118" s="156"/>
      <c r="J118" s="156"/>
      <c r="K118" s="156"/>
      <c r="L118" s="156"/>
    </row>
    <row r="119" spans="1:22" ht="16.5" customHeight="1" x14ac:dyDescent="0.25">
      <c r="A119" s="37"/>
      <c r="B119" s="156"/>
      <c r="C119" s="156"/>
      <c r="D119" s="157"/>
      <c r="E119" s="156"/>
      <c r="F119" s="156"/>
      <c r="G119" s="156"/>
      <c r="H119" s="156"/>
      <c r="I119" s="156"/>
      <c r="J119" s="156"/>
      <c r="K119" s="156"/>
      <c r="L119" s="156"/>
    </row>
    <row r="120" spans="1:22" ht="16.5" customHeight="1" x14ac:dyDescent="0.25">
      <c r="A120" s="37"/>
      <c r="B120" s="156"/>
      <c r="C120" s="156"/>
      <c r="D120" s="157"/>
      <c r="E120" s="156"/>
      <c r="F120" s="156"/>
      <c r="G120" s="156"/>
      <c r="H120" s="156"/>
      <c r="I120" s="156"/>
      <c r="J120" s="156"/>
      <c r="K120" s="156"/>
      <c r="L120" s="156"/>
    </row>
    <row r="121" spans="1:22" ht="16.5" customHeight="1" x14ac:dyDescent="0.25">
      <c r="A121" s="37"/>
      <c r="B121" s="156"/>
      <c r="C121" s="156"/>
      <c r="D121" s="157"/>
      <c r="E121" s="156"/>
      <c r="F121" s="156"/>
      <c r="G121" s="156"/>
      <c r="H121" s="156"/>
      <c r="I121" s="156"/>
      <c r="J121" s="156"/>
      <c r="K121" s="156"/>
      <c r="L121" s="156"/>
    </row>
    <row r="122" spans="1:22" ht="16.5" customHeight="1" x14ac:dyDescent="0.25">
      <c r="A122" s="37"/>
      <c r="B122" s="156"/>
      <c r="C122" s="156"/>
      <c r="D122" s="157"/>
      <c r="E122" s="156"/>
      <c r="F122" s="156"/>
      <c r="G122" s="156"/>
      <c r="H122" s="156"/>
      <c r="I122" s="156"/>
      <c r="J122" s="156"/>
      <c r="K122" s="156"/>
      <c r="L122" s="156"/>
    </row>
    <row r="123" spans="1:22" ht="16.5" customHeight="1" x14ac:dyDescent="0.25">
      <c r="A123" s="40"/>
      <c r="B123" s="156"/>
      <c r="C123" s="156"/>
      <c r="D123" s="157"/>
      <c r="E123" s="156"/>
      <c r="F123" s="156"/>
      <c r="G123" s="156"/>
      <c r="H123" s="156"/>
      <c r="I123" s="156"/>
      <c r="J123" s="156"/>
      <c r="K123" s="156"/>
      <c r="L123" s="156"/>
    </row>
    <row r="124" spans="1:22" ht="16.5" customHeight="1" x14ac:dyDescent="0.25">
      <c r="A124" s="40"/>
      <c r="B124" s="156"/>
      <c r="C124" s="156"/>
      <c r="D124" s="157"/>
      <c r="E124" s="156"/>
      <c r="F124" s="156"/>
      <c r="G124" s="156"/>
      <c r="H124" s="156"/>
      <c r="I124" s="156"/>
      <c r="J124" s="156"/>
      <c r="K124" s="156"/>
      <c r="L124" s="156"/>
    </row>
    <row r="125" spans="1:22" ht="16.5" customHeight="1" x14ac:dyDescent="0.25">
      <c r="A125" s="40"/>
      <c r="B125" s="156"/>
      <c r="C125" s="156"/>
      <c r="D125" s="157"/>
      <c r="E125" s="156"/>
      <c r="F125" s="156"/>
      <c r="G125" s="156"/>
      <c r="H125" s="156"/>
      <c r="I125" s="156"/>
      <c r="J125" s="156"/>
      <c r="K125" s="156"/>
      <c r="L125" s="156"/>
    </row>
    <row r="126" spans="1:22" ht="16.5" customHeight="1" x14ac:dyDescent="0.25">
      <c r="A126" s="40"/>
      <c r="B126" s="156"/>
      <c r="C126" s="156"/>
      <c r="D126" s="157"/>
      <c r="E126" s="156"/>
      <c r="F126" s="156"/>
      <c r="G126" s="156"/>
      <c r="H126" s="156"/>
      <c r="I126" s="156"/>
      <c r="J126" s="156"/>
      <c r="K126" s="156"/>
      <c r="L126" s="156"/>
    </row>
    <row r="127" spans="1:22" ht="16.5" customHeight="1" x14ac:dyDescent="0.25">
      <c r="A127" s="40"/>
      <c r="B127" s="156"/>
      <c r="C127" s="156"/>
      <c r="D127" s="157"/>
      <c r="E127" s="156"/>
      <c r="F127" s="156"/>
      <c r="G127" s="156"/>
      <c r="H127" s="156"/>
      <c r="I127" s="156"/>
      <c r="J127" s="156"/>
      <c r="K127" s="156"/>
      <c r="L127" s="156"/>
    </row>
    <row r="128" spans="1:22" s="161" customFormat="1" ht="16.5" customHeight="1" x14ac:dyDescent="0.25">
      <c r="A128" s="195"/>
      <c r="B128" s="195"/>
      <c r="C128" s="195"/>
      <c r="D128" s="230"/>
      <c r="M128" s="229"/>
      <c r="P128" s="195"/>
      <c r="V128" s="195"/>
    </row>
    <row r="129" spans="1:22" s="161" customFormat="1" x14ac:dyDescent="0.25">
      <c r="A129" s="162" t="s">
        <v>48</v>
      </c>
      <c r="B129" s="163" t="s">
        <v>52</v>
      </c>
      <c r="C129" s="164" t="s">
        <v>53</v>
      </c>
      <c r="D129" s="165" t="s">
        <v>72</v>
      </c>
      <c r="M129" s="229"/>
      <c r="P129" s="195"/>
      <c r="V129" s="195"/>
    </row>
    <row r="130" spans="1:22" s="161" customFormat="1" ht="14" x14ac:dyDescent="0.3">
      <c r="A130" s="166" t="s">
        <v>47</v>
      </c>
      <c r="B130" s="167">
        <v>0</v>
      </c>
      <c r="C130" s="167">
        <v>0.15</v>
      </c>
      <c r="D130" s="165" t="s">
        <v>56</v>
      </c>
      <c r="M130" s="229"/>
      <c r="P130" s="195"/>
      <c r="V130" s="195"/>
    </row>
    <row r="131" spans="1:22" s="161" customFormat="1" ht="14" x14ac:dyDescent="0.3">
      <c r="A131" s="166" t="s">
        <v>39</v>
      </c>
      <c r="B131" s="167">
        <v>0</v>
      </c>
      <c r="C131" s="167">
        <v>0.15</v>
      </c>
      <c r="D131" s="168" t="s">
        <v>57</v>
      </c>
      <c r="M131" s="229"/>
      <c r="P131" s="195"/>
      <c r="V131" s="195"/>
    </row>
    <row r="132" spans="1:22" s="161" customFormat="1" ht="14" x14ac:dyDescent="0.3">
      <c r="A132" s="166" t="s">
        <v>73</v>
      </c>
      <c r="B132" s="167">
        <v>0.1</v>
      </c>
      <c r="C132" s="167">
        <v>0.05</v>
      </c>
      <c r="D132" s="169" t="s">
        <v>58</v>
      </c>
      <c r="M132" s="229"/>
      <c r="P132" s="195"/>
      <c r="V132" s="195"/>
    </row>
    <row r="133" spans="1:22" s="161" customFormat="1" ht="14" x14ac:dyDescent="0.3">
      <c r="A133" s="166" t="s">
        <v>40</v>
      </c>
      <c r="B133" s="167">
        <v>0</v>
      </c>
      <c r="C133" s="167">
        <v>0.15</v>
      </c>
      <c r="D133" s="168" t="s">
        <v>59</v>
      </c>
      <c r="M133" s="229"/>
      <c r="P133" s="195"/>
      <c r="V133" s="195"/>
    </row>
    <row r="134" spans="1:22" s="161" customFormat="1" ht="14" x14ac:dyDescent="0.3">
      <c r="A134" s="166" t="s">
        <v>41</v>
      </c>
      <c r="B134" s="231">
        <v>9.9750000000000005E-2</v>
      </c>
      <c r="C134" s="167">
        <v>0.05</v>
      </c>
      <c r="D134" s="168" t="s">
        <v>71</v>
      </c>
      <c r="M134" s="229"/>
      <c r="P134" s="195"/>
      <c r="V134" s="195"/>
    </row>
    <row r="135" spans="1:22" s="161" customFormat="1" ht="14" x14ac:dyDescent="0.3">
      <c r="A135" s="166" t="s">
        <v>42</v>
      </c>
      <c r="B135" s="167">
        <v>0</v>
      </c>
      <c r="C135" s="167">
        <v>0.13</v>
      </c>
      <c r="D135" s="168"/>
      <c r="M135" s="229"/>
      <c r="P135" s="195"/>
      <c r="V135" s="195"/>
    </row>
    <row r="136" spans="1:22" s="161" customFormat="1" ht="14" x14ac:dyDescent="0.3">
      <c r="A136" s="166" t="s">
        <v>43</v>
      </c>
      <c r="B136" s="167">
        <v>7.0000000000000007E-2</v>
      </c>
      <c r="C136" s="167">
        <v>0.05</v>
      </c>
      <c r="D136" s="168"/>
      <c r="M136" s="229"/>
      <c r="P136" s="195"/>
      <c r="V136" s="195"/>
    </row>
    <row r="137" spans="1:22" s="161" customFormat="1" ht="14" x14ac:dyDescent="0.3">
      <c r="A137" s="166" t="s">
        <v>44</v>
      </c>
      <c r="B137" s="167">
        <v>0.06</v>
      </c>
      <c r="C137" s="167">
        <v>0.05</v>
      </c>
      <c r="D137" s="168"/>
      <c r="M137" s="229"/>
      <c r="P137" s="195"/>
      <c r="V137" s="195"/>
    </row>
    <row r="138" spans="1:22" s="161" customFormat="1" ht="14" x14ac:dyDescent="0.3">
      <c r="A138" s="166" t="s">
        <v>45</v>
      </c>
      <c r="B138" s="167">
        <v>0</v>
      </c>
      <c r="C138" s="167">
        <v>0.05</v>
      </c>
      <c r="D138" s="168"/>
      <c r="M138" s="229"/>
      <c r="P138" s="195"/>
      <c r="V138" s="195"/>
    </row>
    <row r="139" spans="1:22" s="161" customFormat="1" ht="14" x14ac:dyDescent="0.3">
      <c r="A139" s="166" t="s">
        <v>46</v>
      </c>
      <c r="B139" s="167">
        <v>0</v>
      </c>
      <c r="C139" s="167">
        <v>0.12</v>
      </c>
      <c r="D139" s="168"/>
      <c r="M139" s="229"/>
      <c r="P139" s="195"/>
      <c r="V139" s="195"/>
    </row>
    <row r="140" spans="1:22" s="161" customFormat="1" x14ac:dyDescent="0.25">
      <c r="A140" s="168"/>
      <c r="B140" s="168"/>
      <c r="C140" s="168"/>
      <c r="D140" s="168"/>
      <c r="M140" s="229"/>
      <c r="P140" s="195"/>
      <c r="V140" s="195"/>
    </row>
    <row r="141" spans="1:22" s="161" customFormat="1" ht="14" x14ac:dyDescent="0.3">
      <c r="A141" s="170" t="s">
        <v>74</v>
      </c>
      <c r="B141" s="168"/>
      <c r="C141" s="168"/>
      <c r="D141" s="168"/>
      <c r="M141" s="229"/>
      <c r="P141" s="195"/>
      <c r="V141" s="195"/>
    </row>
    <row r="142" spans="1:22" s="161" customFormat="1" x14ac:dyDescent="0.25">
      <c r="A142" s="171">
        <v>1</v>
      </c>
      <c r="B142" s="168"/>
      <c r="C142" s="168"/>
      <c r="D142" s="168"/>
      <c r="M142" s="229"/>
      <c r="P142" s="195"/>
      <c r="V142" s="195"/>
    </row>
    <row r="143" spans="1:22" s="161" customFormat="1" x14ac:dyDescent="0.25">
      <c r="A143" s="171">
        <v>2</v>
      </c>
      <c r="B143" s="168"/>
      <c r="C143" s="168"/>
      <c r="D143" s="168"/>
      <c r="M143" s="229"/>
      <c r="P143" s="195"/>
      <c r="V143" s="195"/>
    </row>
    <row r="144" spans="1:22" s="161" customFormat="1" x14ac:dyDescent="0.25">
      <c r="A144" s="171">
        <v>3</v>
      </c>
      <c r="B144" s="168"/>
      <c r="C144" s="168"/>
      <c r="D144" s="168"/>
      <c r="M144" s="229"/>
      <c r="P144" s="195"/>
      <c r="V144" s="195"/>
    </row>
    <row r="145" spans="1:22" s="161" customFormat="1" x14ac:dyDescent="0.25">
      <c r="A145" s="171">
        <v>4</v>
      </c>
      <c r="B145" s="168"/>
      <c r="C145" s="168"/>
      <c r="D145" s="168"/>
      <c r="M145" s="229"/>
      <c r="P145" s="195"/>
      <c r="V145" s="195"/>
    </row>
    <row r="146" spans="1:22" s="161" customFormat="1" x14ac:dyDescent="0.25">
      <c r="A146" s="171">
        <v>5</v>
      </c>
      <c r="B146" s="168"/>
      <c r="C146" s="168"/>
      <c r="D146" s="168"/>
      <c r="M146" s="229"/>
      <c r="P146" s="195"/>
      <c r="V146" s="195"/>
    </row>
    <row r="147" spans="1:22" s="161" customFormat="1" x14ac:dyDescent="0.25">
      <c r="A147" s="195"/>
      <c r="B147" s="195"/>
      <c r="C147" s="195"/>
      <c r="D147" s="195"/>
      <c r="M147" s="229"/>
      <c r="P147" s="195"/>
      <c r="V147" s="195"/>
    </row>
    <row r="148" spans="1:22" s="161" customFormat="1" x14ac:dyDescent="0.25">
      <c r="M148" s="229"/>
      <c r="P148" s="195"/>
      <c r="V148" s="195"/>
    </row>
    <row r="149" spans="1:22" s="161" customFormat="1" x14ac:dyDescent="0.25">
      <c r="M149" s="229"/>
      <c r="P149" s="195"/>
      <c r="V149" s="195"/>
    </row>
    <row r="150" spans="1:22" s="161" customFormat="1" x14ac:dyDescent="0.25">
      <c r="M150" s="229"/>
      <c r="P150" s="195"/>
      <c r="V150" s="195"/>
    </row>
    <row r="151" spans="1:22" s="161" customFormat="1" x14ac:dyDescent="0.25">
      <c r="C151" s="161" t="s">
        <v>153</v>
      </c>
      <c r="M151" s="229"/>
      <c r="P151" s="195"/>
      <c r="V151" s="195"/>
    </row>
    <row r="152" spans="1:22" s="161" customFormat="1" x14ac:dyDescent="0.25">
      <c r="C152" s="161" t="s">
        <v>134</v>
      </c>
      <c r="M152" s="229"/>
      <c r="P152" s="195"/>
      <c r="V152" s="195"/>
    </row>
    <row r="153" spans="1:22" s="161" customFormat="1" x14ac:dyDescent="0.25">
      <c r="C153" s="161" t="s">
        <v>131</v>
      </c>
      <c r="M153" s="229"/>
      <c r="P153" s="195"/>
      <c r="V153" s="195"/>
    </row>
    <row r="154" spans="1:22" s="161" customFormat="1" x14ac:dyDescent="0.25">
      <c r="C154" s="161" t="s">
        <v>128</v>
      </c>
      <c r="M154" s="229"/>
      <c r="P154" s="195"/>
      <c r="V154" s="195"/>
    </row>
    <row r="155" spans="1:22" s="161" customFormat="1" x14ac:dyDescent="0.25">
      <c r="M155" s="229"/>
      <c r="P155" s="195"/>
      <c r="V155" s="195"/>
    </row>
    <row r="156" spans="1:22" s="161" customFormat="1" x14ac:dyDescent="0.25">
      <c r="M156" s="229"/>
      <c r="P156" s="195"/>
      <c r="V156" s="195"/>
    </row>
    <row r="157" spans="1:22" s="161" customFormat="1" x14ac:dyDescent="0.25">
      <c r="M157" s="229"/>
      <c r="P157" s="195"/>
      <c r="V157" s="195"/>
    </row>
    <row r="158" spans="1:22" s="161" customFormat="1" x14ac:dyDescent="0.25">
      <c r="M158" s="229"/>
      <c r="P158" s="195"/>
      <c r="V158" s="195"/>
    </row>
    <row r="159" spans="1:22" s="161" customFormat="1" x14ac:dyDescent="0.25">
      <c r="C159" s="161" t="s">
        <v>154</v>
      </c>
      <c r="M159" s="229"/>
      <c r="P159" s="195"/>
      <c r="V159" s="195"/>
    </row>
    <row r="160" spans="1:22" s="161" customFormat="1" x14ac:dyDescent="0.25">
      <c r="C160" s="161" t="s">
        <v>133</v>
      </c>
      <c r="M160" s="229"/>
      <c r="P160" s="195"/>
      <c r="V160" s="195"/>
    </row>
    <row r="161" spans="1:22" s="161" customFormat="1" x14ac:dyDescent="0.25">
      <c r="C161" s="161" t="s">
        <v>132</v>
      </c>
      <c r="M161" s="229"/>
      <c r="P161" s="195"/>
      <c r="V161" s="195"/>
    </row>
    <row r="162" spans="1:22" s="161" customFormat="1" x14ac:dyDescent="0.25">
      <c r="C162" s="161" t="s">
        <v>129</v>
      </c>
      <c r="M162" s="229"/>
      <c r="P162" s="195"/>
      <c r="V162" s="195"/>
    </row>
    <row r="163" spans="1:22" x14ac:dyDescent="0.25">
      <c r="A163" s="40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</row>
    <row r="164" spans="1:22" x14ac:dyDescent="0.25">
      <c r="A164" s="40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</row>
    <row r="165" spans="1:22" x14ac:dyDescent="0.25">
      <c r="A165" s="40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</row>
    <row r="166" spans="1:22" x14ac:dyDescent="0.25">
      <c r="A166" s="40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</row>
    <row r="167" spans="1:22" x14ac:dyDescent="0.25">
      <c r="A167" s="40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</row>
    <row r="168" spans="1:22" x14ac:dyDescent="0.25">
      <c r="A168" s="40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1:22" x14ac:dyDescent="0.25">
      <c r="A169" s="40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</row>
    <row r="170" spans="1:22" x14ac:dyDescent="0.25">
      <c r="A170" s="40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</row>
    <row r="171" spans="1:22" x14ac:dyDescent="0.25">
      <c r="A171" s="40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</row>
    <row r="172" spans="1:22" x14ac:dyDescent="0.25">
      <c r="A172" s="40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</row>
    <row r="173" spans="1:22" x14ac:dyDescent="0.25">
      <c r="A173" s="40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</row>
    <row r="174" spans="1:22" x14ac:dyDescent="0.25">
      <c r="A174" s="40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</row>
    <row r="175" spans="1:22" x14ac:dyDescent="0.25">
      <c r="A175" s="40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</row>
    <row r="176" spans="1:22" x14ac:dyDescent="0.25">
      <c r="A176" s="40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</row>
    <row r="177" spans="1:12" x14ac:dyDescent="0.25">
      <c r="A177" s="40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</row>
    <row r="178" spans="1:12" x14ac:dyDescent="0.25">
      <c r="A178" s="40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</row>
    <row r="179" spans="1:12" x14ac:dyDescent="0.25">
      <c r="A179" s="40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</row>
    <row r="180" spans="1:12" x14ac:dyDescent="0.25">
      <c r="A180" s="40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</row>
    <row r="181" spans="1:12" x14ac:dyDescent="0.25">
      <c r="A181" s="40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</row>
    <row r="182" spans="1:12" x14ac:dyDescent="0.25">
      <c r="A182" s="40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</row>
    <row r="183" spans="1:12" x14ac:dyDescent="0.25">
      <c r="A183" s="40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</row>
    <row r="184" spans="1:12" x14ac:dyDescent="0.25">
      <c r="A184" s="40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</row>
    <row r="185" spans="1:12" x14ac:dyDescent="0.25">
      <c r="A185" s="40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</row>
    <row r="186" spans="1:12" x14ac:dyDescent="0.25">
      <c r="A186" s="40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</row>
    <row r="187" spans="1:12" x14ac:dyDescent="0.25">
      <c r="A187" s="40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</row>
    <row r="188" spans="1:12" x14ac:dyDescent="0.25">
      <c r="A188" s="40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</row>
    <row r="189" spans="1:12" x14ac:dyDescent="0.25">
      <c r="A189" s="40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</row>
    <row r="190" spans="1:12" x14ac:dyDescent="0.25">
      <c r="A190" s="40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</row>
    <row r="191" spans="1:12" x14ac:dyDescent="0.25">
      <c r="A191" s="40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</row>
    <row r="192" spans="1:12" x14ac:dyDescent="0.25">
      <c r="A192" s="40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</row>
    <row r="193" spans="1:12" x14ac:dyDescent="0.25">
      <c r="A193" s="40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</row>
    <row r="194" spans="1:12" x14ac:dyDescent="0.25">
      <c r="A194" s="40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</row>
    <row r="195" spans="1:12" x14ac:dyDescent="0.25">
      <c r="A195" s="40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</row>
    <row r="196" spans="1:12" x14ac:dyDescent="0.25">
      <c r="A196" s="40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1:12" x14ac:dyDescent="0.25">
      <c r="A197" s="40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</row>
    <row r="198" spans="1:12" x14ac:dyDescent="0.25">
      <c r="A198" s="40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</row>
    <row r="199" spans="1:12" x14ac:dyDescent="0.25">
      <c r="A199" s="40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1:12" x14ac:dyDescent="0.25">
      <c r="A200" s="40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</row>
    <row r="201" spans="1:12" x14ac:dyDescent="0.25">
      <c r="A201" s="40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</row>
    <row r="202" spans="1:12" x14ac:dyDescent="0.25">
      <c r="A202" s="40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</row>
    <row r="203" spans="1:12" x14ac:dyDescent="0.25">
      <c r="A203" s="40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</row>
    <row r="204" spans="1:12" x14ac:dyDescent="0.25">
      <c r="A204" s="40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</row>
    <row r="205" spans="1:12" x14ac:dyDescent="0.25">
      <c r="A205" s="40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</row>
    <row r="206" spans="1:12" x14ac:dyDescent="0.25">
      <c r="A206" s="40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</row>
    <row r="207" spans="1:12" x14ac:dyDescent="0.25">
      <c r="A207" s="40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</row>
    <row r="208" spans="1:12" x14ac:dyDescent="0.25">
      <c r="A208" s="40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</row>
    <row r="209" spans="1:12" x14ac:dyDescent="0.25">
      <c r="A209" s="40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</row>
    <row r="210" spans="1:12" x14ac:dyDescent="0.25">
      <c r="A210" s="40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1:12" x14ac:dyDescent="0.25">
      <c r="A211" s="40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</row>
    <row r="212" spans="1:12" x14ac:dyDescent="0.25">
      <c r="A212" s="40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</row>
    <row r="213" spans="1:12" x14ac:dyDescent="0.25">
      <c r="A213" s="40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</row>
    <row r="214" spans="1:12" x14ac:dyDescent="0.25">
      <c r="A214" s="40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</row>
    <row r="215" spans="1:12" x14ac:dyDescent="0.25">
      <c r="A215" s="40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</row>
    <row r="216" spans="1:12" x14ac:dyDescent="0.25">
      <c r="A216" s="40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</row>
    <row r="217" spans="1:12" x14ac:dyDescent="0.25">
      <c r="A217" s="40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</row>
    <row r="218" spans="1:12" x14ac:dyDescent="0.25">
      <c r="A218" s="40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</row>
    <row r="219" spans="1:12" x14ac:dyDescent="0.25">
      <c r="A219" s="40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</row>
    <row r="220" spans="1:12" x14ac:dyDescent="0.25">
      <c r="A220" s="40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</row>
    <row r="221" spans="1:12" x14ac:dyDescent="0.25">
      <c r="A221" s="40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</row>
    <row r="222" spans="1:12" x14ac:dyDescent="0.25">
      <c r="A222" s="40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</row>
    <row r="223" spans="1:12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  <row r="251" spans="1:12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</row>
    <row r="252" spans="1:12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</row>
    <row r="253" spans="1:12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</row>
    <row r="254" spans="1:12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</row>
    <row r="255" spans="1:12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</row>
    <row r="256" spans="1:12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</row>
    <row r="257" spans="1:12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</row>
    <row r="258" spans="1:12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</row>
    <row r="259" spans="1:12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</row>
    <row r="260" spans="1:12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</row>
    <row r="261" spans="1:12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</row>
    <row r="262" spans="1:12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</row>
    <row r="267" spans="1:12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</row>
    <row r="269" spans="1:12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</row>
    <row r="270" spans="1:12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</row>
    <row r="275" spans="1:12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</row>
    <row r="276" spans="1:12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</row>
    <row r="277" spans="1:12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</row>
    <row r="279" spans="1:12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1:12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1:12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1:12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2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2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1:12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1:12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</row>
  </sheetData>
  <sheetProtection algorithmName="SHA-512" hashValue="EljFi9mzyRGVemetWtmHqRxGfkFR0JZoqHwNdDZ1ITFW2rRzycBPhPaGpo0uu90613DRd8QZf/1SbZLMs9FwNg==" saltValue="A/S8FT6rr6YsIdfQ+XR5Fw==" spinCount="100000" sheet="1" insertHyperlinks="0" selectLockedCells="1"/>
  <mergeCells count="27">
    <mergeCell ref="A86:L86"/>
    <mergeCell ref="C70:D70"/>
    <mergeCell ref="C72:D72"/>
    <mergeCell ref="A82:L82"/>
    <mergeCell ref="G1:L1"/>
    <mergeCell ref="B2:D2"/>
    <mergeCell ref="B4:D4"/>
    <mergeCell ref="B5:D5"/>
    <mergeCell ref="I2:L2"/>
    <mergeCell ref="I4:L4"/>
    <mergeCell ref="I5:L5"/>
    <mergeCell ref="K10:L10"/>
    <mergeCell ref="B62:D62"/>
    <mergeCell ref="B64:D64"/>
    <mergeCell ref="C68:D68"/>
    <mergeCell ref="B13:I13"/>
    <mergeCell ref="A59:G59"/>
    <mergeCell ref="B36:C36"/>
    <mergeCell ref="B37:C37"/>
    <mergeCell ref="B31:I31"/>
    <mergeCell ref="B32:I32"/>
    <mergeCell ref="B7:D7"/>
    <mergeCell ref="B9:D9"/>
    <mergeCell ref="K6:L6"/>
    <mergeCell ref="K7:L7"/>
    <mergeCell ref="K8:L8"/>
    <mergeCell ref="I9:L9"/>
  </mergeCells>
  <phoneticPr fontId="2" type="noConversion"/>
  <dataValidations count="6">
    <dataValidation type="list" allowBlank="1" showInputMessage="1" showErrorMessage="1" sqref="A146" xr:uid="{00000000-0002-0000-0100-000000000000}">
      <formula1>"a136:a141"</formula1>
    </dataValidation>
    <dataValidation type="list" allowBlank="1" showInputMessage="1" showErrorMessage="1" sqref="G62:H62" xr:uid="{00000000-0002-0000-0100-000001000000}">
      <formula1>$D$129:$D$134</formula1>
    </dataValidation>
    <dataValidation type="list" showInputMessage="1" showErrorMessage="1" sqref="D1" xr:uid="{00000000-0002-0000-0100-000002000000}">
      <formula1>$A$129:$A$139</formula1>
    </dataValidation>
    <dataValidation type="list" allowBlank="1" showInputMessage="1" showErrorMessage="1" sqref="F1" xr:uid="{00000000-0002-0000-0100-000003000000}">
      <formula1>$A$141:$A$146</formula1>
    </dataValidation>
    <dataValidation type="list" allowBlank="1" showInputMessage="1" showErrorMessage="1" sqref="B36:C36" xr:uid="{00000000-0002-0000-0100-000004000000}">
      <formula1>$C$151:$C$154</formula1>
    </dataValidation>
    <dataValidation type="list" allowBlank="1" showInputMessage="1" showErrorMessage="1" sqref="B37:C37" xr:uid="{00000000-0002-0000-0100-000005000000}">
      <formula1>$C$159:$C$162</formula1>
    </dataValidation>
  </dataValidations>
  <hyperlinks>
    <hyperlink ref="G79" r:id="rId1" xr:uid="{00000000-0004-0000-0100-000000000000}"/>
  </hyperlinks>
  <printOptions horizontalCentered="1"/>
  <pageMargins left="0.7" right="0.7" top="0.65" bottom="0.65" header="0.5" footer="0.5"/>
  <pageSetup scale="64" fitToWidth="0" orientation="portrait" r:id="rId2"/>
  <headerFooter alignWithMargins="0">
    <oddFooter>&amp;L&amp;8&amp;F</oddFooter>
  </headerFooter>
  <rowBreaks count="1" manualBreakCount="1">
    <brk id="80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FOR USE</vt:lpstr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I.T.Department</dc:creator>
  <cp:lastModifiedBy>Maureen Owens</cp:lastModifiedBy>
  <cp:lastPrinted>2010-05-06T14:04:44Z</cp:lastPrinted>
  <dcterms:created xsi:type="dcterms:W3CDTF">2007-02-05T22:05:48Z</dcterms:created>
  <dcterms:modified xsi:type="dcterms:W3CDTF">2021-05-31T20:57:15Z</dcterms:modified>
</cp:coreProperties>
</file>